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640" windowHeight="2205" tabRatio="523" activeTab="0"/>
  </bookViews>
  <sheets>
    <sheet name="4.2" sheetId="1" r:id="rId1"/>
    <sheet name="4.3" sheetId="2" r:id="rId2"/>
    <sheet name="4.4Lineas Principales" sheetId="3" r:id="rId3"/>
  </sheets>
  <externalReferences>
    <externalReference r:id="rId6"/>
    <externalReference r:id="rId7"/>
    <externalReference r:id="rId8"/>
    <externalReference r:id="rId9"/>
  </externalReferences>
  <definedNames>
    <definedName name="AMAZONAS" localSheetId="2">#REF!</definedName>
    <definedName name="AMAZONAS">#REF!</definedName>
    <definedName name="ANCASH" localSheetId="2">#REF!</definedName>
    <definedName name="ANCASH">#REF!</definedName>
    <definedName name="APURIMAC" localSheetId="2">#REF!</definedName>
    <definedName name="APURIMAC">#REF!</definedName>
    <definedName name="_xlnm.Print_Area" localSheetId="0">'4.2'!$A$1:$L$69</definedName>
    <definedName name="_xlnm.Print_Area" localSheetId="1">'4.3'!$A$1:$P$68</definedName>
    <definedName name="_xlnm.Print_Area" localSheetId="2">'4.4Lineas Principales'!$A$1:$I$103</definedName>
    <definedName name="AREQUIPA" localSheetId="2">#REF!</definedName>
    <definedName name="AREQUIPA">#REF!</definedName>
    <definedName name="AYACUCHO">'[2]X_DEPA'!#REF!</definedName>
    <definedName name="CAJAMARCA" localSheetId="2">#REF!</definedName>
    <definedName name="CAJAMARCA">#REF!</definedName>
    <definedName name="CUSCO" localSheetId="2">#REF!</definedName>
    <definedName name="CUSCO">#REF!</definedName>
    <definedName name="ESTADO" localSheetId="2">#REF!</definedName>
    <definedName name="ESTADO">#REF!</definedName>
    <definedName name="HUANCAVELICA" localSheetId="2">#REF!</definedName>
    <definedName name="HUANCAVELICA">#REF!</definedName>
    <definedName name="HUANUCO" localSheetId="2">#REF!</definedName>
    <definedName name="HUANUCO">#REF!</definedName>
    <definedName name="ICA" localSheetId="2">#REF!</definedName>
    <definedName name="ICA">#REF!</definedName>
    <definedName name="JUNIN" localSheetId="2">#REF!</definedName>
    <definedName name="JUNIN">#REF!</definedName>
    <definedName name="LA_LIBERTAD" localSheetId="2">#REF!</definedName>
    <definedName name="LA_LIBERTAD">#REF!</definedName>
    <definedName name="LAMBAYEQUE" localSheetId="2">#REF!</definedName>
    <definedName name="LAMBAYEQUE">#REF!</definedName>
    <definedName name="LIMA" localSheetId="2">#REF!</definedName>
    <definedName name="LIMA">#REF!</definedName>
    <definedName name="LIMA_I">'[2]X_DEPA'!#REF!</definedName>
    <definedName name="LIMA_II">'[2]X_DEPA'!#REF!</definedName>
    <definedName name="LORETO" localSheetId="2">#REF!</definedName>
    <definedName name="LORETO">#REF!</definedName>
    <definedName name="MADRE_DIOS" localSheetId="2">#REF!</definedName>
    <definedName name="MADRE_DIOS">#REF!</definedName>
    <definedName name="MOQUEGUA" localSheetId="2">#REF!</definedName>
    <definedName name="MOQUEGUA">#REF!</definedName>
    <definedName name="PARTICIP" localSheetId="2">#REF!</definedName>
    <definedName name="PARTICIP">'[1]Participación'!$J$43:$S$94</definedName>
    <definedName name="PASCO" localSheetId="2">#REF!</definedName>
    <definedName name="PASCO">#REF!</definedName>
    <definedName name="PIURA" localSheetId="2">#REF!</definedName>
    <definedName name="PIURA">#REF!</definedName>
    <definedName name="PIURA_I">'[2]X_DEPA'!#REF!</definedName>
    <definedName name="PRINCIPALES" localSheetId="2">#REF!</definedName>
    <definedName name="PRINCIPALES">'[1]Participación'!$AP$2:$BA$37</definedName>
    <definedName name="PUNO" localSheetId="2">#REF!</definedName>
    <definedName name="PUNO">#REF!</definedName>
    <definedName name="SAN_MARTIN" localSheetId="2">#REF!</definedName>
    <definedName name="SAN_MARTIN">#REF!</definedName>
    <definedName name="TACNA" localSheetId="2">#REF!</definedName>
    <definedName name="TACNA">#REF!</definedName>
    <definedName name="TOTAL" localSheetId="2">#REF!</definedName>
    <definedName name="TOTAL">#REF!</definedName>
    <definedName name="TUMBES" localSheetId="2">#REF!</definedName>
    <definedName name="TUMBES">#REF!</definedName>
    <definedName name="UCAYALI" localSheetId="2">#REF!</definedName>
    <definedName name="UCAYALI">#REF!</definedName>
  </definedNames>
  <calcPr fullCalcOnLoad="1"/>
</workbook>
</file>

<file path=xl/sharedStrings.xml><?xml version="1.0" encoding="utf-8"?>
<sst xmlns="http://schemas.openxmlformats.org/spreadsheetml/2006/main" count="288" uniqueCount="129">
  <si>
    <t>Sistema</t>
  </si>
  <si>
    <t>SEIN</t>
  </si>
  <si>
    <t>SS AA</t>
  </si>
  <si>
    <t>Tipo de línea</t>
  </si>
  <si>
    <t>Principal</t>
  </si>
  <si>
    <t>Total</t>
  </si>
  <si>
    <t>TOTAL</t>
  </si>
  <si>
    <t>30 - 50</t>
  </si>
  <si>
    <t>Tipo de sistema</t>
  </si>
  <si>
    <t>Tipo de Línea</t>
  </si>
  <si>
    <t>Tensión (kV)</t>
  </si>
  <si>
    <t>138 kV</t>
  </si>
  <si>
    <t>[30 - 50] kV</t>
  </si>
  <si>
    <t>CONENHUA</t>
  </si>
  <si>
    <t>b. Por nivel de tensión y tipo de línea</t>
  </si>
  <si>
    <t>c. Por nivel de tensión y sistema</t>
  </si>
  <si>
    <t>60 - 75</t>
  </si>
  <si>
    <t xml:space="preserve">4.2.   LONGITUD TOTAL DE LÍNEAS DE TRANSMISIÓN  A  NIVEL NACIONAL </t>
  </si>
  <si>
    <t xml:space="preserve">4.3. LONGITUD DE LÍNEAS DE TRANSMISIÓN POR SISTEMA </t>
  </si>
  <si>
    <t>4.3.1.  SISTEMA ELÉCTRICO INTERCONECTADO NACIONAL (km)</t>
  </si>
  <si>
    <t>4.3.2.  SISTEMAS AISLADOS (km)</t>
  </si>
  <si>
    <t>Zona</t>
  </si>
  <si>
    <t>Titular</t>
  </si>
  <si>
    <t>Número de ternas</t>
  </si>
  <si>
    <t>Norte</t>
  </si>
  <si>
    <t>REP</t>
  </si>
  <si>
    <t>ETESELVA</t>
  </si>
  <si>
    <t>TRANSMANTARO</t>
  </si>
  <si>
    <t>Sur</t>
  </si>
  <si>
    <t>REDESUR</t>
  </si>
  <si>
    <t>* Orden de norte a sur</t>
  </si>
  <si>
    <t xml:space="preserve">    Nombre de Empresa</t>
  </si>
  <si>
    <t xml:space="preserve">                            Tensión ( kV )</t>
  </si>
  <si>
    <t>Participación</t>
  </si>
  <si>
    <t>EMPRESA TRANSMISORA</t>
  </si>
  <si>
    <t>TOTAL%</t>
  </si>
  <si>
    <t>( km )</t>
  </si>
  <si>
    <t>%</t>
  </si>
  <si>
    <t>Abengoa Transmisión Norte S.A.</t>
  </si>
  <si>
    <t>Consorcio Energético Huancavelica S.A.</t>
  </si>
  <si>
    <t>Consorcio Transmantaro S.A.</t>
  </si>
  <si>
    <t>ISAPERU</t>
  </si>
  <si>
    <t>ETENORTE</t>
  </si>
  <si>
    <t>Interconección Eléctrica ISA Perú S.A.</t>
  </si>
  <si>
    <t>Red Eléctrica del Sur S.A.</t>
  </si>
  <si>
    <t xml:space="preserve">                                                    Total</t>
  </si>
  <si>
    <t>Garantizado</t>
  </si>
  <si>
    <t>Complemetario</t>
  </si>
  <si>
    <t xml:space="preserve">Sistema </t>
  </si>
  <si>
    <t>Secundario</t>
  </si>
  <si>
    <t>S. Garantizado</t>
  </si>
  <si>
    <t>S. Principal</t>
  </si>
  <si>
    <t>S. Secundario</t>
  </si>
  <si>
    <t>[60 - 75] kV</t>
  </si>
  <si>
    <t>Etenorte S.R.L.</t>
  </si>
  <si>
    <t>Eteselva S.R.L.</t>
  </si>
  <si>
    <t>S. Complentario</t>
  </si>
  <si>
    <t>4.4. LÍNEAS REPRESENTATIVAS DEL SISTEMA  ELÉCTRICO INTERCONECTADO NACIONAL</t>
  </si>
  <si>
    <t xml:space="preserve">500 kV </t>
  </si>
  <si>
    <t>a. Por sistema y tipo de línea*</t>
  </si>
  <si>
    <t>4.5. LONGITUD DE LINEAS - PRINCIPALES EMPRESAS CONCESIONARIAS DE</t>
  </si>
  <si>
    <t xml:space="preserve">220 kV </t>
  </si>
  <si>
    <t xml:space="preserve">(*) NOTA: No incluye líneas de transmisión menores a 30 kV </t>
  </si>
  <si>
    <t xml:space="preserve">[60 - 69] kV </t>
  </si>
  <si>
    <t xml:space="preserve">[30 - 50] kV </t>
  </si>
  <si>
    <t>SGT</t>
  </si>
  <si>
    <t>SCT</t>
  </si>
  <si>
    <t>SPT</t>
  </si>
  <si>
    <t>SST</t>
  </si>
  <si>
    <t>Abengoa Transmisión Sur S.A.</t>
  </si>
  <si>
    <t>ATN 1 S.A.</t>
  </si>
  <si>
    <t>Transmisora Eléctrica del Sur S.A.</t>
  </si>
  <si>
    <t xml:space="preserve">Red de Energía del Perú S.A. </t>
  </si>
  <si>
    <t>Otros*</t>
  </si>
  <si>
    <r>
      <rPr>
        <sz val="11"/>
        <rFont val="Arial"/>
        <family val="2"/>
      </rPr>
      <t xml:space="preserve">(*) </t>
    </r>
    <r>
      <rPr>
        <sz val="10"/>
        <rFont val="Arial"/>
        <family val="0"/>
      </rPr>
      <t>Corresponde a otras empresas del mercado Eléctrico y de uso propio</t>
    </r>
  </si>
  <si>
    <t>ATN</t>
  </si>
  <si>
    <t>ATS</t>
  </si>
  <si>
    <t>ATN1</t>
  </si>
  <si>
    <t>TESUR</t>
  </si>
  <si>
    <t>OTROS</t>
  </si>
  <si>
    <t>S.E. Salida</t>
  </si>
  <si>
    <t>S.E. Llegada</t>
  </si>
  <si>
    <t>Linea</t>
  </si>
  <si>
    <t>Tensión  nominal 
(kV)</t>
  </si>
  <si>
    <t>Longitud
(km)</t>
  </si>
  <si>
    <t>CHILCA</t>
  </si>
  <si>
    <t>CARABAYLLO</t>
  </si>
  <si>
    <t>CHIMBOTE NUEVA</t>
  </si>
  <si>
    <t>TRUJILLO NUEVA</t>
  </si>
  <si>
    <t>LA NIÑA</t>
  </si>
  <si>
    <t>FÉNIX POWER</t>
  </si>
  <si>
    <t>OLLEROS</t>
  </si>
  <si>
    <t>CTM</t>
  </si>
  <si>
    <t>PORONA</t>
  </si>
  <si>
    <t>OCOÑA</t>
  </si>
  <si>
    <t>MONTALVO</t>
  </si>
  <si>
    <t>TRUJILLO NORTE</t>
  </si>
  <si>
    <t>CHIMBOTE 2</t>
  </si>
  <si>
    <t>PARAMONGA NUEVA</t>
  </si>
  <si>
    <t>GUADALUPE</t>
  </si>
  <si>
    <t>CHIMBOTE 1</t>
  </si>
  <si>
    <t>CHICLAYO OESTE</t>
  </si>
  <si>
    <t>TALARA</t>
  </si>
  <si>
    <t>ZORRITOS</t>
  </si>
  <si>
    <t>LAGUNA LA NIÑA</t>
  </si>
  <si>
    <t>PIURA OESTE</t>
  </si>
  <si>
    <t xml:space="preserve">PIURA OESTE </t>
  </si>
  <si>
    <t>HUANCAVELICA</t>
  </si>
  <si>
    <t>INDEPENDENCIA</t>
  </si>
  <si>
    <t>Centro</t>
  </si>
  <si>
    <t>HUAYUCACHI</t>
  </si>
  <si>
    <t>HUANZA</t>
  </si>
  <si>
    <t>ICA</t>
  </si>
  <si>
    <t>MARCONA</t>
  </si>
  <si>
    <t>DESIERTO</t>
  </si>
  <si>
    <t>CAMPO ARMIÑO</t>
  </si>
  <si>
    <t>PACHACHACA</t>
  </si>
  <si>
    <t>POMACOCHA</t>
  </si>
  <si>
    <t>SAN JUAN</t>
  </si>
  <si>
    <t>PLANICIE</t>
  </si>
  <si>
    <t>ZAPALLAL</t>
  </si>
  <si>
    <t>PLATANAL</t>
  </si>
  <si>
    <t>COTARUSE</t>
  </si>
  <si>
    <t>SOCABAYA</t>
  </si>
  <si>
    <t>CARHUMAYO NUEVA</t>
  </si>
  <si>
    <t>Transmisora Andina S.A.</t>
  </si>
  <si>
    <t>ATN 2 S.A.</t>
  </si>
  <si>
    <t xml:space="preserve">       TRANSMISION 2015</t>
  </si>
  <si>
    <t>Empresa de Trasmisión Guadalupe S.A.C.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</si>
</sst>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_(&quot;$&quot;* #,##0.00_);_(&quot;$&quot;* \(#,##0.00\);_(&quot;$&quot;* &quot;-&quot;??_);_(@_)"/>
    <numFmt numFmtId="187" formatCode="0;[Red]0"/>
    <numFmt numFmtId="188" formatCode="0.0;[Red]0.0"/>
    <numFmt numFmtId="189" formatCode="0.0"/>
    <numFmt numFmtId="190" formatCode="0.000"/>
    <numFmt numFmtId="191" formatCode="_(* #,##0.000_);_(* \(#,##0.000\);_(* &quot;-&quot;??_);_(@_)"/>
    <numFmt numFmtId="192" formatCode="#,##0.0"/>
    <numFmt numFmtId="193" formatCode="0.0%"/>
    <numFmt numFmtId="194" formatCode="0.000000"/>
    <numFmt numFmtId="195" formatCode="0.00000"/>
    <numFmt numFmtId="196" formatCode="#,##0.00000"/>
    <numFmt numFmtId="197" formatCode="_(* #,##0.00000000_);_(* \(#,##0.00000000\);_(* &quot;-&quot;??_);_(@_)"/>
    <numFmt numFmtId="198" formatCode="#,##0.0000"/>
    <numFmt numFmtId="199" formatCode="#,##0.000"/>
    <numFmt numFmtId="200" formatCode="_ * #,##0.000_ ;_ * \-#,##0.000_ ;_ * &quot;-&quot;???_ ;_ @_ "/>
    <numFmt numFmtId="201" formatCode="0.000%"/>
    <numFmt numFmtId="202" formatCode="0.0000%"/>
    <numFmt numFmtId="203" formatCode="0.00000%"/>
    <numFmt numFmtId="204" formatCode="_-* #,##0.0_-;\-* #,##0.0_-;_-* &quot;-&quot;??_-;_-@_-"/>
    <numFmt numFmtId="205" formatCode="_(* #,##0.0000_);_(* \(#,##0.0000\);_(* &quot;-&quot;?_);_(@_)"/>
    <numFmt numFmtId="206" formatCode="_(* #,##0.0_);_(* \(#,##0.0\);_(* &quot;-&quot;?_);_(@_)"/>
    <numFmt numFmtId="207" formatCode="#\ ##0"/>
    <numFmt numFmtId="208" formatCode="#\ ##0.0"/>
    <numFmt numFmtId="209" formatCode="##\ ##0.0"/>
    <numFmt numFmtId="210" formatCode="###\ ##0.0"/>
    <numFmt numFmtId="211" formatCode="####\ ##0.0"/>
    <numFmt numFmtId="212" formatCode="#####\ ##0.0"/>
    <numFmt numFmtId="213" formatCode="######\ ##0.0"/>
    <numFmt numFmtId="214" formatCode="#.0\ ##0"/>
    <numFmt numFmtId="215" formatCode="#.\ ##0"/>
    <numFmt numFmtId="216" formatCode="##.\ ##0"/>
    <numFmt numFmtId="217" formatCode="###.\ ##0"/>
    <numFmt numFmtId="218" formatCode="####.\ ##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.5"/>
      <color indexed="8"/>
      <name val="Arial"/>
      <family val="2"/>
    </font>
    <font>
      <sz val="9.2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9.2"/>
      <color indexed="8"/>
      <name val="Arial"/>
      <family val="2"/>
    </font>
    <font>
      <b/>
      <sz val="11"/>
      <color indexed="8"/>
      <name val="Arial"/>
      <family val="2"/>
    </font>
    <font>
      <b/>
      <sz val="9.65"/>
      <color indexed="8"/>
      <name val="Arial"/>
      <family val="2"/>
    </font>
    <font>
      <b/>
      <sz val="10.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.7"/>
      <color indexed="8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55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9" fontId="4" fillId="0" borderId="15" xfId="55" applyFont="1" applyFill="1" applyBorder="1" applyAlignment="1">
      <alignment horizontal="center"/>
    </xf>
    <xf numFmtId="179" fontId="0" fillId="0" borderId="10" xfId="48" applyFill="1" applyBorder="1" applyAlignment="1">
      <alignment/>
    </xf>
    <xf numFmtId="179" fontId="0" fillId="0" borderId="10" xfId="48" applyFill="1" applyBorder="1" applyAlignment="1">
      <alignment horizontal="center"/>
    </xf>
    <xf numFmtId="0" fontId="0" fillId="0" borderId="16" xfId="0" applyFill="1" applyBorder="1" applyAlignment="1">
      <alignment/>
    </xf>
    <xf numFmtId="189" fontId="0" fillId="0" borderId="16" xfId="0" applyNumberFormat="1" applyFill="1" applyBorder="1" applyAlignment="1">
      <alignment/>
    </xf>
    <xf numFmtId="189" fontId="0" fillId="0" borderId="17" xfId="0" applyNumberFormat="1" applyFill="1" applyBorder="1" applyAlignment="1">
      <alignment/>
    </xf>
    <xf numFmtId="9" fontId="4" fillId="0" borderId="18" xfId="55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9" fontId="10" fillId="0" borderId="19" xfId="55" applyFont="1" applyFill="1" applyBorder="1" applyAlignment="1">
      <alignment horizontal="center"/>
    </xf>
    <xf numFmtId="9" fontId="10" fillId="0" borderId="20" xfId="55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189" fontId="0" fillId="0" borderId="10" xfId="0" applyNumberForma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192" fontId="0" fillId="0" borderId="0" xfId="0" applyNumberFormat="1" applyFill="1" applyAlignment="1">
      <alignment/>
    </xf>
    <xf numFmtId="179" fontId="0" fillId="0" borderId="0" xfId="48" applyFill="1" applyAlignment="1">
      <alignment/>
    </xf>
    <xf numFmtId="9" fontId="0" fillId="0" borderId="0" xfId="55" applyNumberForma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0" fillId="0" borderId="16" xfId="48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92" fontId="0" fillId="0" borderId="0" xfId="48" applyNumberFormat="1" applyBorder="1" applyAlignment="1">
      <alignment horizontal="center"/>
    </xf>
    <xf numFmtId="9" fontId="4" fillId="0" borderId="0" xfId="55" applyFont="1" applyFill="1" applyBorder="1" applyAlignment="1">
      <alignment horizontal="right"/>
    </xf>
    <xf numFmtId="9" fontId="4" fillId="0" borderId="0" xfId="55" applyFont="1" applyFill="1" applyBorder="1" applyAlignment="1">
      <alignment/>
    </xf>
    <xf numFmtId="179" fontId="0" fillId="0" borderId="0" xfId="48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9" fontId="6" fillId="0" borderId="0" xfId="55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3" fontId="0" fillId="0" borderId="12" xfId="0" applyNumberFormat="1" applyFill="1" applyBorder="1" applyAlignment="1">
      <alignment/>
    </xf>
    <xf numFmtId="1" fontId="9" fillId="0" borderId="24" xfId="55" applyNumberFormat="1" applyFont="1" applyFill="1" applyBorder="1" applyAlignment="1">
      <alignment horizontal="center"/>
    </xf>
    <xf numFmtId="9" fontId="4" fillId="0" borderId="20" xfId="55" applyFont="1" applyFill="1" applyBorder="1" applyAlignment="1">
      <alignment horizontal="center"/>
    </xf>
    <xf numFmtId="3" fontId="0" fillId="33" borderId="25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9" fontId="4" fillId="0" borderId="15" xfId="55" applyFont="1" applyFill="1" applyBorder="1" applyAlignment="1">
      <alignment horizontal="right"/>
    </xf>
    <xf numFmtId="9" fontId="0" fillId="0" borderId="0" xfId="55" applyFill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9" fontId="6" fillId="0" borderId="21" xfId="0" applyNumberFormat="1" applyFont="1" applyFill="1" applyBorder="1" applyAlignment="1">
      <alignment/>
    </xf>
    <xf numFmtId="9" fontId="0" fillId="0" borderId="0" xfId="55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193" fontId="4" fillId="0" borderId="15" xfId="55" applyNumberFormat="1" applyFont="1" applyFill="1" applyBorder="1" applyAlignment="1">
      <alignment horizontal="right"/>
    </xf>
    <xf numFmtId="9" fontId="0" fillId="0" borderId="0" xfId="55" applyFont="1" applyAlignment="1">
      <alignment/>
    </xf>
    <xf numFmtId="193" fontId="0" fillId="0" borderId="0" xfId="55" applyNumberFormat="1" applyFont="1" applyAlignment="1">
      <alignment/>
    </xf>
    <xf numFmtId="9" fontId="4" fillId="0" borderId="15" xfId="5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204" fontId="14" fillId="0" borderId="0" xfId="0" applyNumberFormat="1" applyFont="1" applyFill="1" applyBorder="1" applyAlignment="1">
      <alignment vertical="center"/>
    </xf>
    <xf numFmtId="204" fontId="0" fillId="0" borderId="0" xfId="0" applyNumberFormat="1" applyAlignment="1">
      <alignment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192" fontId="0" fillId="0" borderId="19" xfId="0" applyNumberFormat="1" applyFill="1" applyBorder="1" applyAlignment="1">
      <alignment horizontal="right"/>
    </xf>
    <xf numFmtId="0" fontId="6" fillId="0" borderId="29" xfId="0" applyFont="1" applyFill="1" applyBorder="1" applyAlignment="1">
      <alignment/>
    </xf>
    <xf numFmtId="192" fontId="6" fillId="0" borderId="28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0" fillId="33" borderId="12" xfId="0" applyFont="1" applyFill="1" applyBorder="1" applyAlignment="1">
      <alignment/>
    </xf>
    <xf numFmtId="9" fontId="10" fillId="0" borderId="0" xfId="55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ont="1" applyBorder="1" applyAlignment="1">
      <alignment/>
    </xf>
    <xf numFmtId="192" fontId="0" fillId="0" borderId="0" xfId="0" applyNumberFormat="1" applyBorder="1" applyAlignment="1">
      <alignment/>
    </xf>
    <xf numFmtId="192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9" fontId="0" fillId="0" borderId="0" xfId="55" applyFont="1" applyBorder="1" applyAlignment="1">
      <alignment/>
    </xf>
    <xf numFmtId="3" fontId="6" fillId="0" borderId="15" xfId="0" applyNumberFormat="1" applyFont="1" applyFill="1" applyBorder="1" applyAlignment="1">
      <alignment horizontal="right" indent="1"/>
    </xf>
    <xf numFmtId="189" fontId="0" fillId="0" borderId="0" xfId="0" applyNumberFormat="1" applyAlignment="1">
      <alignment/>
    </xf>
    <xf numFmtId="3" fontId="6" fillId="0" borderId="15" xfId="0" applyNumberFormat="1" applyFont="1" applyBorder="1" applyAlignment="1">
      <alignment horizontal="right" indent="1"/>
    </xf>
    <xf numFmtId="3" fontId="9" fillId="0" borderId="24" xfId="0" applyNumberFormat="1" applyFont="1" applyBorder="1" applyAlignment="1">
      <alignment horizontal="right" indent="1"/>
    </xf>
    <xf numFmtId="9" fontId="4" fillId="0" borderId="18" xfId="55" applyFont="1" applyFill="1" applyBorder="1" applyAlignment="1">
      <alignment horizontal="right"/>
    </xf>
    <xf numFmtId="189" fontId="0" fillId="0" borderId="30" xfId="0" applyNumberFormat="1" applyFill="1" applyBorder="1" applyAlignment="1">
      <alignment/>
    </xf>
    <xf numFmtId="207" fontId="0" fillId="0" borderId="12" xfId="0" applyNumberFormat="1" applyFill="1" applyBorder="1" applyAlignment="1">
      <alignment horizontal="right" indent="1"/>
    </xf>
    <xf numFmtId="207" fontId="0" fillId="0" borderId="10" xfId="0" applyNumberFormat="1" applyFill="1" applyBorder="1" applyAlignment="1">
      <alignment horizontal="right" indent="1"/>
    </xf>
    <xf numFmtId="207" fontId="0" fillId="0" borderId="31" xfId="0" applyNumberFormat="1" applyFill="1" applyBorder="1" applyAlignment="1">
      <alignment horizontal="right" indent="1"/>
    </xf>
    <xf numFmtId="207" fontId="0" fillId="0" borderId="30" xfId="0" applyNumberFormat="1" applyFill="1" applyBorder="1" applyAlignment="1">
      <alignment horizontal="right" indent="1"/>
    </xf>
    <xf numFmtId="207" fontId="0" fillId="0" borderId="10" xfId="48" applyNumberFormat="1" applyFill="1" applyBorder="1" applyAlignment="1">
      <alignment horizontal="right" indent="1"/>
    </xf>
    <xf numFmtId="207" fontId="6" fillId="0" borderId="10" xfId="0" applyNumberFormat="1" applyFont="1" applyFill="1" applyBorder="1" applyAlignment="1">
      <alignment horizontal="center"/>
    </xf>
    <xf numFmtId="207" fontId="6" fillId="0" borderId="22" xfId="0" applyNumberFormat="1" applyFont="1" applyFill="1" applyBorder="1" applyAlignment="1">
      <alignment horizontal="center"/>
    </xf>
    <xf numFmtId="207" fontId="6" fillId="0" borderId="32" xfId="0" applyNumberFormat="1" applyFont="1" applyFill="1" applyBorder="1" applyAlignment="1">
      <alignment horizontal="center"/>
    </xf>
    <xf numFmtId="207" fontId="9" fillId="0" borderId="24" xfId="0" applyNumberFormat="1" applyFont="1" applyFill="1" applyBorder="1" applyAlignment="1">
      <alignment horizontal="right" indent="1"/>
    </xf>
    <xf numFmtId="207" fontId="6" fillId="0" borderId="15" xfId="0" applyNumberFormat="1" applyFont="1" applyFill="1" applyBorder="1" applyAlignment="1">
      <alignment horizontal="right" indent="1"/>
    </xf>
    <xf numFmtId="207" fontId="0" fillId="0" borderId="11" xfId="0" applyNumberFormat="1" applyFill="1" applyBorder="1" applyAlignment="1">
      <alignment horizontal="right" indent="1"/>
    </xf>
    <xf numFmtId="3" fontId="9" fillId="0" borderId="26" xfId="0" applyNumberFormat="1" applyFont="1" applyFill="1" applyBorder="1" applyAlignment="1">
      <alignment horizontal="center"/>
    </xf>
    <xf numFmtId="9" fontId="10" fillId="0" borderId="27" xfId="55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9" fontId="10" fillId="0" borderId="14" xfId="55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0" fillId="0" borderId="26" xfId="0" applyNumberFormat="1" applyFill="1" applyBorder="1" applyAlignment="1">
      <alignment horizontal="right" indent="2"/>
    </xf>
    <xf numFmtId="207" fontId="9" fillId="0" borderId="15" xfId="0" applyNumberFormat="1" applyFont="1" applyFill="1" applyBorder="1" applyAlignment="1">
      <alignment horizontal="right" indent="1"/>
    </xf>
    <xf numFmtId="9" fontId="10" fillId="0" borderId="20" xfId="5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" fontId="4" fillId="0" borderId="0" xfId="0" applyNumberFormat="1" applyFont="1" applyAlignment="1" quotePrefix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48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22" xfId="48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" fillId="0" borderId="0" xfId="0" applyFont="1" applyAlignment="1" quotePrefix="1">
      <alignment horizontal="center"/>
    </xf>
    <xf numFmtId="0" fontId="0" fillId="0" borderId="20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6" fillId="0" borderId="28" xfId="0" applyNumberFormat="1" applyFont="1" applyFill="1" applyBorder="1" applyAlignment="1">
      <alignment horizontal="center"/>
    </xf>
    <xf numFmtId="204" fontId="74" fillId="0" borderId="0" xfId="50" applyNumberFormat="1" applyFont="1" applyFill="1" applyBorder="1" applyAlignment="1">
      <alignment/>
    </xf>
    <xf numFmtId="204" fontId="75" fillId="0" borderId="0" xfId="50" applyNumberFormat="1" applyFont="1" applyFill="1" applyBorder="1" applyAlignment="1">
      <alignment/>
    </xf>
    <xf numFmtId="0" fontId="75" fillId="34" borderId="34" xfId="0" applyFont="1" applyFill="1" applyBorder="1" applyAlignment="1">
      <alignment horizontal="center" vertical="center"/>
    </xf>
    <xf numFmtId="0" fontId="75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horizontal="center" vertical="center"/>
    </xf>
    <xf numFmtId="0" fontId="75" fillId="34" borderId="36" xfId="0" applyFont="1" applyFill="1" applyBorder="1" applyAlignment="1">
      <alignment horizontal="left" vertical="center"/>
    </xf>
    <xf numFmtId="0" fontId="75" fillId="34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4" fillId="0" borderId="39" xfId="0" applyFont="1" applyFill="1" applyBorder="1" applyAlignment="1">
      <alignment horizontal="center" vertical="center"/>
    </xf>
    <xf numFmtId="0" fontId="75" fillId="34" borderId="36" xfId="0" applyFont="1" applyFill="1" applyBorder="1" applyAlignment="1">
      <alignment vertical="center"/>
    </xf>
    <xf numFmtId="0" fontId="75" fillId="34" borderId="40" xfId="0" applyFont="1" applyFill="1" applyBorder="1" applyAlignment="1">
      <alignment horizontal="center" vertical="center"/>
    </xf>
    <xf numFmtId="0" fontId="75" fillId="34" borderId="37" xfId="0" applyFont="1" applyFill="1" applyBorder="1" applyAlignment="1">
      <alignment vertical="center"/>
    </xf>
    <xf numFmtId="0" fontId="75" fillId="0" borderId="39" xfId="0" applyFont="1" applyFill="1" applyBorder="1" applyAlignment="1">
      <alignment vertical="center"/>
    </xf>
    <xf numFmtId="0" fontId="74" fillId="0" borderId="39" xfId="0" applyFont="1" applyFill="1" applyBorder="1" applyAlignment="1">
      <alignment vertical="center"/>
    </xf>
    <xf numFmtId="189" fontId="75" fillId="34" borderId="41" xfId="0" applyNumberFormat="1" applyFont="1" applyFill="1" applyBorder="1" applyAlignment="1">
      <alignment horizontal="right" vertical="center" indent="1"/>
    </xf>
    <xf numFmtId="189" fontId="75" fillId="34" borderId="42" xfId="0" applyNumberFormat="1" applyFont="1" applyFill="1" applyBorder="1" applyAlignment="1">
      <alignment horizontal="right" vertical="center" indent="1"/>
    </xf>
    <xf numFmtId="189" fontId="74" fillId="0" borderId="43" xfId="0" applyNumberFormat="1" applyFont="1" applyFill="1" applyBorder="1" applyAlignment="1">
      <alignment horizontal="right" vertical="center" indent="1"/>
    </xf>
    <xf numFmtId="0" fontId="0" fillId="34" borderId="44" xfId="0" applyFill="1" applyBorder="1" applyAlignment="1">
      <alignment horizontal="center" vertical="center"/>
    </xf>
    <xf numFmtId="0" fontId="75" fillId="34" borderId="36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75" fillId="34" borderId="46" xfId="0" applyFont="1" applyFill="1" applyBorder="1" applyAlignment="1">
      <alignment vertical="center"/>
    </xf>
    <xf numFmtId="0" fontId="75" fillId="34" borderId="46" xfId="0" applyFont="1" applyFill="1" applyBorder="1" applyAlignment="1">
      <alignment horizontal="center" vertical="center"/>
    </xf>
    <xf numFmtId="189" fontId="75" fillId="34" borderId="47" xfId="0" applyNumberFormat="1" applyFont="1" applyFill="1" applyBorder="1" applyAlignment="1">
      <alignment horizontal="right" vertical="center" indent="1"/>
    </xf>
    <xf numFmtId="9" fontId="0" fillId="0" borderId="0" xfId="55" applyNumberForma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9" fontId="0" fillId="0" borderId="12" xfId="55" applyFont="1" applyFill="1" applyBorder="1" applyAlignment="1">
      <alignment horizontal="right" indent="1"/>
    </xf>
    <xf numFmtId="0" fontId="15" fillId="35" borderId="48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/>
    </xf>
    <xf numFmtId="0" fontId="5" fillId="35" borderId="48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76" fillId="35" borderId="49" xfId="0" applyFont="1" applyFill="1" applyBorder="1" applyAlignment="1">
      <alignment horizontal="center" vertical="center" wrapText="1"/>
    </xf>
    <xf numFmtId="0" fontId="76" fillId="35" borderId="50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76" fillId="35" borderId="52" xfId="0" applyFont="1" applyFill="1" applyBorder="1" applyAlignment="1">
      <alignment horizontal="center" vertical="center" wrapText="1"/>
    </xf>
    <xf numFmtId="0" fontId="76" fillId="35" borderId="53" xfId="0" applyFont="1" applyFill="1" applyBorder="1" applyAlignment="1">
      <alignment vertical="center"/>
    </xf>
    <xf numFmtId="0" fontId="5" fillId="35" borderId="53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/>
    </xf>
    <xf numFmtId="0" fontId="0" fillId="35" borderId="25" xfId="0" applyFill="1" applyBorder="1" applyAlignment="1">
      <alignment horizontal="center" vertical="center"/>
    </xf>
    <xf numFmtId="0" fontId="5" fillId="35" borderId="11" xfId="0" applyFont="1" applyFill="1" applyBorder="1" applyAlignment="1">
      <alignment/>
    </xf>
    <xf numFmtId="0" fontId="5" fillId="35" borderId="55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28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0" fillId="35" borderId="20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/>
    </xf>
    <xf numFmtId="0" fontId="75" fillId="0" borderId="12" xfId="0" applyFont="1" applyFill="1" applyBorder="1" applyAlignment="1">
      <alignment/>
    </xf>
    <xf numFmtId="0" fontId="75" fillId="0" borderId="26" xfId="0" applyFont="1" applyFill="1" applyBorder="1" applyAlignment="1">
      <alignment/>
    </xf>
    <xf numFmtId="192" fontId="75" fillId="0" borderId="13" xfId="0" applyNumberFormat="1" applyFont="1" applyFill="1" applyBorder="1" applyAlignment="1">
      <alignment horizontal="right"/>
    </xf>
    <xf numFmtId="192" fontId="75" fillId="0" borderId="25" xfId="0" applyNumberFormat="1" applyFont="1" applyFill="1" applyBorder="1" applyAlignment="1">
      <alignment horizontal="center"/>
    </xf>
    <xf numFmtId="3" fontId="75" fillId="0" borderId="26" xfId="0" applyNumberFormat="1" applyFont="1" applyFill="1" applyBorder="1" applyAlignment="1">
      <alignment horizontal="right" indent="2"/>
    </xf>
    <xf numFmtId="192" fontId="75" fillId="0" borderId="10" xfId="0" applyNumberFormat="1" applyFont="1" applyFill="1" applyBorder="1" applyAlignment="1">
      <alignment horizontal="right"/>
    </xf>
    <xf numFmtId="192" fontId="75" fillId="0" borderId="26" xfId="0" applyNumberFormat="1" applyFont="1" applyFill="1" applyBorder="1" applyAlignment="1">
      <alignment horizontal="center"/>
    </xf>
    <xf numFmtId="0" fontId="75" fillId="0" borderId="12" xfId="0" applyFont="1" applyFill="1" applyBorder="1" applyAlignment="1">
      <alignment/>
    </xf>
    <xf numFmtId="0" fontId="75" fillId="0" borderId="26" xfId="0" applyFont="1" applyFill="1" applyBorder="1" applyAlignment="1">
      <alignment/>
    </xf>
    <xf numFmtId="189" fontId="75" fillId="0" borderId="10" xfId="0" applyNumberFormat="1" applyFont="1" applyBorder="1" applyAlignment="1">
      <alignment/>
    </xf>
    <xf numFmtId="192" fontId="75" fillId="0" borderId="0" xfId="0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LONGITUD DE LÍNEAS DE TRANSMISIÓN 2015 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 SISTEMA</a:t>
            </a:r>
          </a:p>
        </c:rich>
      </c:tx>
      <c:layout>
        <c:manualLayout>
          <c:xMode val="factor"/>
          <c:yMode val="factor"/>
          <c:x val="-0.0045"/>
          <c:y val="-0.00775"/>
        </c:manualLayout>
      </c:layout>
      <c:spPr>
        <a:solidFill>
          <a:srgbClr val="0070C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4325"/>
          <c:w val="0.70975"/>
          <c:h val="0.5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'4.2'!$M$53:$M$54</c:f>
              <c:strCache/>
            </c:strRef>
          </c:cat>
          <c:val>
            <c:numRef>
              <c:f>'4.2'!$N$53:$N$54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LONGITUD DE LINEAS DE TRANSMISION 2015 
POR TIPO DE LINEA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0070C0"/>
        </a:solidFill>
        <a:ln w="3175">
          <a:noFill/>
        </a:ln>
      </c:spPr>
    </c:title>
    <c:plotArea>
      <c:layout>
        <c:manualLayout>
          <c:xMode val="edge"/>
          <c:yMode val="edge"/>
          <c:x val="0.06275"/>
          <c:y val="0.3005"/>
          <c:w val="0.889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6699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cat>
            <c:strRef>
              <c:f>'4.2'!$N$8:$Q$8</c:f>
              <c:strCache/>
            </c:strRef>
          </c:cat>
          <c:val>
            <c:numRef>
              <c:f>'4.2'!$N$9:$Q$9</c:f>
              <c:numCache/>
            </c:numRef>
          </c:val>
        </c:ser>
        <c:axId val="40504481"/>
        <c:axId val="28996010"/>
      </c:bar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6010"/>
        <c:crosses val="autoZero"/>
        <c:auto val="1"/>
        <c:lblOffset val="100"/>
        <c:tickLblSkip val="1"/>
        <c:noMultiLvlLbl val="0"/>
      </c:catAx>
      <c:valAx>
        <c:axId val="28996010"/>
        <c:scaling>
          <c:orientation val="minMax"/>
          <c:max val="1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4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LONGITUD DE LÍNEAS DE TRANMISIÓN 2015, POR NIVEL DE TENSIÓN</a:t>
            </a:r>
          </a:p>
        </c:rich>
      </c:tx>
      <c:layout>
        <c:manualLayout>
          <c:xMode val="factor"/>
          <c:yMode val="factor"/>
          <c:x val="0.03375"/>
          <c:y val="0.034"/>
        </c:manualLayout>
      </c:layout>
      <c:spPr>
        <a:solidFill>
          <a:srgbClr val="0070C0"/>
        </a:solidFill>
        <a:ln w="3175">
          <a:noFill/>
        </a:ln>
      </c:spPr>
    </c:title>
    <c:view3D>
      <c:rotX val="75"/>
      <c:hPercent val="57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3285"/>
          <c:w val="0.52375"/>
          <c:h val="0.6495"/>
        </c:manualLayout>
      </c:layout>
      <c:pie3DChart>
        <c:varyColors val="1"/>
        <c:ser>
          <c:idx val="0"/>
          <c:order val="0"/>
          <c:tx>
            <c:strRef>
              <c:f>'4.2'!$R$28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'4.2'!$M$29:$M$33</c:f>
              <c:strCache/>
            </c:strRef>
          </c:cat>
          <c:val>
            <c:numRef>
              <c:f>'4.2'!$R$29:$R$33</c:f>
              <c:numCache/>
            </c:numRef>
          </c:val>
        </c:ser>
        <c:ser>
          <c:idx val="1"/>
          <c:order val="1"/>
          <c:tx>
            <c:strRef>
              <c:f>'4.2'!$O$28</c:f>
              <c:strCache>
                <c:ptCount val="1"/>
                <c:pt idx="0">
                  <c:v>S. Complentario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'4.2'!$M$29:$M$33</c:f>
              <c:strCache/>
            </c:strRef>
          </c:cat>
          <c:val>
            <c:numRef>
              <c:f>'4.2'!$O$29:$O$33</c:f>
              <c:numCache/>
            </c:numRef>
          </c:val>
        </c:ser>
        <c:ser>
          <c:idx val="2"/>
          <c:order val="2"/>
          <c:tx>
            <c:strRef>
              <c:f>'4.2'!$P$28</c:f>
              <c:strCache>
                <c:ptCount val="1"/>
                <c:pt idx="0">
                  <c:v>S. Principal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'4.2'!$M$29:$M$33</c:f>
              <c:strCache/>
            </c:strRef>
          </c:cat>
          <c:val>
            <c:numRef>
              <c:f>'4.2'!$P$29:$P$33</c:f>
              <c:numCache/>
            </c:numRef>
          </c:val>
        </c:ser>
        <c:ser>
          <c:idx val="3"/>
          <c:order val="3"/>
          <c:tx>
            <c:strRef>
              <c:f>'4.2'!$Q$28</c:f>
              <c:strCache>
                <c:ptCount val="1"/>
                <c:pt idx="0">
                  <c:v>S. Secundario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'4.2'!$M$29:$M$33</c:f>
              <c:strCache/>
            </c:strRef>
          </c:cat>
          <c:val>
            <c:numRef>
              <c:f>'4.2'!$Q$29:$Q$33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7075"/>
          <c:y val="0.35225"/>
          <c:w val="0.195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25"/>
          <c:y val="0.281"/>
          <c:w val="0.4185"/>
          <c:h val="0.4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500 kV
9 %</a:t>
                    </a:r>
                  </a:p>
                </c:rich>
              </c:tx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138 kV
20%</a:t>
                    </a:r>
                  </a:p>
                </c:rich>
              </c:tx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'4.3'!$T$8:$T$12</c:f>
              <c:strCache/>
            </c:strRef>
          </c:cat>
          <c:val>
            <c:numRef>
              <c:f>'4.3'!$U$8:$U$12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75"/>
          <c:y val="0.47425"/>
          <c:w val="0.15825"/>
          <c:h val="0.42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28225"/>
          <c:w val="0.42375"/>
          <c:h val="0.47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'4.3'!$T$29</c:f>
              <c:strCache/>
            </c:strRef>
          </c:cat>
          <c:val>
            <c:numRef>
              <c:f>'4.3'!$U$29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25"/>
          <c:y val="0.762"/>
          <c:w val="0.5007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17275"/>
          <c:w val="0.8055"/>
          <c:h val="0.7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'4.3'!$G$71</c:f>
              <c:strCache>
                <c:ptCount val="1"/>
                <c:pt idx="0">
                  <c:v>SGT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'4.3'!$F$72:$F$73</c:f>
              <c:strCache/>
            </c:strRef>
          </c:cat>
          <c:val>
            <c:numRef>
              <c:f>'4.3'!$G$72:$G$73</c:f>
              <c:numCache/>
            </c:numRef>
          </c:val>
        </c:ser>
        <c:ser>
          <c:idx val="1"/>
          <c:order val="1"/>
          <c:tx>
            <c:strRef>
              <c:f>'4.3'!$H$71</c:f>
              <c:strCache>
                <c:ptCount val="1"/>
                <c:pt idx="0">
                  <c:v>SCT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'4.3'!$F$72:$F$73</c:f>
              <c:strCache/>
            </c:strRef>
          </c:cat>
          <c:val>
            <c:numRef>
              <c:f>'4.3'!$H$72:$H$73</c:f>
              <c:numCache/>
            </c:numRef>
          </c:val>
        </c:ser>
        <c:ser>
          <c:idx val="2"/>
          <c:order val="2"/>
          <c:tx>
            <c:strRef>
              <c:f>'4.3'!$I$71</c:f>
              <c:strCache>
                <c:ptCount val="1"/>
                <c:pt idx="0">
                  <c:v>SPT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'4.3'!$F$72:$F$73</c:f>
              <c:strCache/>
            </c:strRef>
          </c:cat>
          <c:val>
            <c:numRef>
              <c:f>'4.3'!$I$72:$I$73</c:f>
              <c:numCache/>
            </c:numRef>
          </c:val>
        </c:ser>
        <c:ser>
          <c:idx val="3"/>
          <c:order val="3"/>
          <c:tx>
            <c:strRef>
              <c:f>'4.3'!$J$71</c:f>
              <c:strCache>
                <c:ptCount val="1"/>
                <c:pt idx="0">
                  <c:v>SST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'4.3'!$F$72:$F$73</c:f>
              <c:strCache/>
            </c:strRef>
          </c:cat>
          <c:val>
            <c:numRef>
              <c:f>'4.3'!$J$72:$J$73</c:f>
              <c:numCache/>
            </c:numRef>
          </c:val>
        </c:ser>
        <c:overlap val="100"/>
        <c:axId val="59637499"/>
        <c:axId val="66975444"/>
      </c:bar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6975444"/>
        <c:crosses val="autoZero"/>
        <c:auto val="0"/>
        <c:lblOffset val="100"/>
        <c:tickLblSkip val="1"/>
        <c:noMultiLvlLbl val="0"/>
      </c:catAx>
      <c:valAx>
        <c:axId val="6697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16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7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5375"/>
          <c:y val="0.2805"/>
          <c:w val="0.1205"/>
          <c:h val="0.3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SEGÚN LONGITUD TOTAL DE LÍNEAS - POR EMPRESA TRANSMISORA 2015</a:t>
            </a:r>
          </a:p>
        </c:rich>
      </c:tx>
      <c:layout>
        <c:manualLayout>
          <c:xMode val="factor"/>
          <c:yMode val="factor"/>
          <c:x val="-0.0365"/>
          <c:y val="-0.0165"/>
        </c:manualLayout>
      </c:layout>
      <c:spPr>
        <a:solidFill>
          <a:srgbClr val="0070C0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75"/>
          <c:y val="0.31425"/>
          <c:w val="0.67075"/>
          <c:h val="0.6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2555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ATN 1
</a:t>
                    </a: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ETENORTE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CONEHUA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ISA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ETESELVA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TESUR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REDESUR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ATS
</a:t>
                    </a: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ATN
</a:t>
                    </a: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CTM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REP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'4.4Lineas Principales'!$K$31:$K$42</c:f>
              <c:strCache/>
            </c:strRef>
          </c:cat>
          <c:val>
            <c:numRef>
              <c:f>'4.4Lineas Principales'!$M$31:$M$42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</cdr:x>
      <cdr:y>0.218</cdr:y>
    </cdr:from>
    <cdr:to>
      <cdr:x>0.6465</cdr:x>
      <cdr:y>0.333</cdr:y>
    </cdr:to>
    <cdr:sp>
      <cdr:nvSpPr>
        <cdr:cNvPr id="1" name="Texto 1"/>
        <cdr:cNvSpPr txBox="1">
          <a:spLocks noChangeArrowheads="1"/>
        </cdr:cNvSpPr>
      </cdr:nvSpPr>
      <cdr:spPr>
        <a:xfrm>
          <a:off x="1485900" y="542925"/>
          <a:ext cx="1314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22 614 km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51</xdr:row>
      <xdr:rowOff>142875</xdr:rowOff>
    </xdr:from>
    <xdr:to>
      <xdr:col>11</xdr:col>
      <xdr:colOff>9525</xdr:colOff>
      <xdr:row>66</xdr:row>
      <xdr:rowOff>152400</xdr:rowOff>
    </xdr:to>
    <xdr:graphicFrame>
      <xdr:nvGraphicFramePr>
        <xdr:cNvPr id="1" name="Chart 4"/>
        <xdr:cNvGraphicFramePr/>
      </xdr:nvGraphicFramePr>
      <xdr:xfrm>
        <a:off x="4257675" y="8905875"/>
        <a:ext cx="43338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5</xdr:row>
      <xdr:rowOff>28575</xdr:rowOff>
    </xdr:from>
    <xdr:to>
      <xdr:col>11</xdr:col>
      <xdr:colOff>723900</xdr:colOff>
      <xdr:row>22</xdr:row>
      <xdr:rowOff>28575</xdr:rowOff>
    </xdr:to>
    <xdr:graphicFrame>
      <xdr:nvGraphicFramePr>
        <xdr:cNvPr id="2" name="Chart 27"/>
        <xdr:cNvGraphicFramePr/>
      </xdr:nvGraphicFramePr>
      <xdr:xfrm>
        <a:off x="5000625" y="876300"/>
        <a:ext cx="43053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476250</xdr:colOff>
      <xdr:row>15</xdr:row>
      <xdr:rowOff>57150</xdr:rowOff>
    </xdr:from>
    <xdr:ext cx="381000" cy="323850"/>
    <xdr:sp>
      <xdr:nvSpPr>
        <xdr:cNvPr id="3" name="Text Box 28"/>
        <xdr:cNvSpPr txBox="1">
          <a:spLocks noChangeArrowheads="1"/>
        </xdr:cNvSpPr>
      </xdr:nvSpPr>
      <xdr:spPr>
        <a:xfrm>
          <a:off x="6019800" y="274320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20%</a:t>
          </a:r>
        </a:p>
      </xdr:txBody>
    </xdr:sp>
    <xdr:clientData/>
  </xdr:oneCellAnchor>
  <xdr:oneCellAnchor>
    <xdr:from>
      <xdr:col>8</xdr:col>
      <xdr:colOff>533400</xdr:colOff>
      <xdr:row>15</xdr:row>
      <xdr:rowOff>104775</xdr:rowOff>
    </xdr:from>
    <xdr:ext cx="390525" cy="361950"/>
    <xdr:sp>
      <xdr:nvSpPr>
        <xdr:cNvPr id="4" name="Text Box 29"/>
        <xdr:cNvSpPr txBox="1">
          <a:spLocks noChangeArrowheads="1"/>
        </xdr:cNvSpPr>
      </xdr:nvSpPr>
      <xdr:spPr>
        <a:xfrm>
          <a:off x="6838950" y="2790825"/>
          <a:ext cx="390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8</xdr:col>
      <xdr:colOff>361950</xdr:colOff>
      <xdr:row>7</xdr:row>
      <xdr:rowOff>57150</xdr:rowOff>
    </xdr:from>
    <xdr:ext cx="1133475" cy="180975"/>
    <xdr:sp>
      <xdr:nvSpPr>
        <xdr:cNvPr id="5" name="Text Box 30"/>
        <xdr:cNvSpPr txBox="1">
          <a:spLocks noChangeArrowheads="1"/>
        </xdr:cNvSpPr>
      </xdr:nvSpPr>
      <xdr:spPr>
        <a:xfrm>
          <a:off x="6667500" y="1400175"/>
          <a:ext cx="1133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22 614 km</a:t>
          </a:r>
        </a:p>
      </xdr:txBody>
    </xdr:sp>
    <xdr:clientData/>
  </xdr:oneCellAnchor>
  <xdr:twoCellAnchor>
    <xdr:from>
      <xdr:col>6</xdr:col>
      <xdr:colOff>276225</xdr:colOff>
      <xdr:row>25</xdr:row>
      <xdr:rowOff>152400</xdr:rowOff>
    </xdr:from>
    <xdr:to>
      <xdr:col>11</xdr:col>
      <xdr:colOff>800100</xdr:colOff>
      <xdr:row>45</xdr:row>
      <xdr:rowOff>133350</xdr:rowOff>
    </xdr:to>
    <xdr:graphicFrame>
      <xdr:nvGraphicFramePr>
        <xdr:cNvPr id="6" name="Chart 31"/>
        <xdr:cNvGraphicFramePr/>
      </xdr:nvGraphicFramePr>
      <xdr:xfrm>
        <a:off x="5057775" y="4457700"/>
        <a:ext cx="43243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657225</xdr:colOff>
      <xdr:row>16</xdr:row>
      <xdr:rowOff>38100</xdr:rowOff>
    </xdr:from>
    <xdr:ext cx="381000" cy="361950"/>
    <xdr:sp>
      <xdr:nvSpPr>
        <xdr:cNvPr id="7" name="Text Box 29"/>
        <xdr:cNvSpPr txBox="1">
          <a:spLocks noChangeArrowheads="1"/>
        </xdr:cNvSpPr>
      </xdr:nvSpPr>
      <xdr:spPr>
        <a:xfrm>
          <a:off x="7686675" y="28860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10</xdr:col>
      <xdr:colOff>647700</xdr:colOff>
      <xdr:row>11</xdr:row>
      <xdr:rowOff>28575</xdr:rowOff>
    </xdr:from>
    <xdr:ext cx="381000" cy="371475"/>
    <xdr:sp>
      <xdr:nvSpPr>
        <xdr:cNvPr id="8" name="Text Box 29"/>
        <xdr:cNvSpPr txBox="1">
          <a:spLocks noChangeArrowheads="1"/>
        </xdr:cNvSpPr>
      </xdr:nvSpPr>
      <xdr:spPr>
        <a:xfrm>
          <a:off x="8524875" y="2028825"/>
          <a:ext cx="3810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8</xdr:col>
      <xdr:colOff>285750</xdr:colOff>
      <xdr:row>29</xdr:row>
      <xdr:rowOff>133350</xdr:rowOff>
    </xdr:from>
    <xdr:ext cx="1257300" cy="209550"/>
    <xdr:sp>
      <xdr:nvSpPr>
        <xdr:cNvPr id="9" name="Text Box 30"/>
        <xdr:cNvSpPr txBox="1">
          <a:spLocks noChangeArrowheads="1"/>
        </xdr:cNvSpPr>
      </xdr:nvSpPr>
      <xdr:spPr>
        <a:xfrm>
          <a:off x="6591300" y="5257800"/>
          <a:ext cx="1257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22 614 km</a:t>
          </a:r>
        </a:p>
      </xdr:txBody>
    </xdr:sp>
    <xdr:clientData/>
  </xdr:oneCellAnchor>
  <xdr:oneCellAnchor>
    <xdr:from>
      <xdr:col>10</xdr:col>
      <xdr:colOff>581025</xdr:colOff>
      <xdr:row>31</xdr:row>
      <xdr:rowOff>47625</xdr:rowOff>
    </xdr:from>
    <xdr:ext cx="723900" cy="180975"/>
    <xdr:sp>
      <xdr:nvSpPr>
        <xdr:cNvPr id="10" name="Text Box 30"/>
        <xdr:cNvSpPr txBox="1">
          <a:spLocks noChangeArrowheads="1"/>
        </xdr:cNvSpPr>
      </xdr:nvSpPr>
      <xdr:spPr>
        <a:xfrm>
          <a:off x="8458200" y="54959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Tensión: kV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3</xdr:row>
      <xdr:rowOff>114300</xdr:rowOff>
    </xdr:from>
    <xdr:to>
      <xdr:col>14</xdr:col>
      <xdr:colOff>381000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6286500" y="790575"/>
        <a:ext cx="628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152400</xdr:rowOff>
    </xdr:from>
    <xdr:to>
      <xdr:col>14</xdr:col>
      <xdr:colOff>476250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6400800" y="4067175"/>
        <a:ext cx="62674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95250</xdr:colOff>
      <xdr:row>4</xdr:row>
      <xdr:rowOff>19050</xdr:rowOff>
    </xdr:from>
    <xdr:ext cx="4752975" cy="228600"/>
    <xdr:sp>
      <xdr:nvSpPr>
        <xdr:cNvPr id="3" name="Texto 102"/>
        <xdr:cNvSpPr txBox="1">
          <a:spLocks noChangeArrowheads="1"/>
        </xdr:cNvSpPr>
      </xdr:nvSpPr>
      <xdr:spPr>
        <a:xfrm>
          <a:off x="7115175" y="857250"/>
          <a:ext cx="4752975" cy="228600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LONGITUD DE LINEAS DE TRANSMISIÓN 2015 EN EL SEIN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581025</xdr:colOff>
      <xdr:row>22</xdr:row>
      <xdr:rowOff>85725</xdr:rowOff>
    </xdr:from>
    <xdr:ext cx="5295900" cy="247650"/>
    <xdr:sp>
      <xdr:nvSpPr>
        <xdr:cNvPr id="4" name="Texto 104"/>
        <xdr:cNvSpPr txBox="1">
          <a:spLocks noChangeArrowheads="1"/>
        </xdr:cNvSpPr>
      </xdr:nvSpPr>
      <xdr:spPr>
        <a:xfrm>
          <a:off x="6981825" y="4181475"/>
          <a:ext cx="5295900" cy="247650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LONGITUD DE LINEAS DE TRANSMISIÓN 2015, EN SISTEMAS AISLADOS</a:t>
          </a:r>
        </a:p>
      </xdr:txBody>
    </xdr:sp>
    <xdr:clientData/>
  </xdr:oneCellAnchor>
  <xdr:twoCellAnchor>
    <xdr:from>
      <xdr:col>3</xdr:col>
      <xdr:colOff>95250</xdr:colOff>
      <xdr:row>38</xdr:row>
      <xdr:rowOff>152400</xdr:rowOff>
    </xdr:from>
    <xdr:to>
      <xdr:col>12</xdr:col>
      <xdr:colOff>638175</xdr:colOff>
      <xdr:row>65</xdr:row>
      <xdr:rowOff>9525</xdr:rowOff>
    </xdr:to>
    <xdr:graphicFrame>
      <xdr:nvGraphicFramePr>
        <xdr:cNvPr id="5" name="Chart 5"/>
        <xdr:cNvGraphicFramePr/>
      </xdr:nvGraphicFramePr>
      <xdr:xfrm>
        <a:off x="3276600" y="7067550"/>
        <a:ext cx="6724650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266700</xdr:colOff>
      <xdr:row>40</xdr:row>
      <xdr:rowOff>66675</xdr:rowOff>
    </xdr:from>
    <xdr:ext cx="4991100" cy="266700"/>
    <xdr:sp>
      <xdr:nvSpPr>
        <xdr:cNvPr id="6" name="Texto 106"/>
        <xdr:cNvSpPr txBox="1">
          <a:spLocks noChangeArrowheads="1"/>
        </xdr:cNvSpPr>
      </xdr:nvSpPr>
      <xdr:spPr>
        <a:xfrm>
          <a:off x="4295775" y="7305675"/>
          <a:ext cx="4991100" cy="266700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LONGITUD DE LINEAS DE TRANSMISIÓN 2015, POR SISTEMA</a:t>
          </a:r>
        </a:p>
      </xdr:txBody>
    </xdr:sp>
    <xdr:clientData/>
  </xdr:oneCellAnchor>
  <xdr:oneCellAnchor>
    <xdr:from>
      <xdr:col>5</xdr:col>
      <xdr:colOff>123825</xdr:colOff>
      <xdr:row>47</xdr:row>
      <xdr:rowOff>57150</xdr:rowOff>
    </xdr:from>
    <xdr:ext cx="571500" cy="238125"/>
    <xdr:sp>
      <xdr:nvSpPr>
        <xdr:cNvPr id="7" name="Texto 107"/>
        <xdr:cNvSpPr txBox="1">
          <a:spLocks noChangeArrowheads="1"/>
        </xdr:cNvSpPr>
      </xdr:nvSpPr>
      <xdr:spPr>
        <a:xfrm>
          <a:off x="5000625" y="842962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55 %</a:t>
          </a:r>
        </a:p>
      </xdr:txBody>
    </xdr:sp>
    <xdr:clientData/>
  </xdr:oneCellAnchor>
  <xdr:oneCellAnchor>
    <xdr:from>
      <xdr:col>5</xdr:col>
      <xdr:colOff>238125</xdr:colOff>
      <xdr:row>54</xdr:row>
      <xdr:rowOff>66675</xdr:rowOff>
    </xdr:from>
    <xdr:ext cx="314325" cy="219075"/>
    <xdr:sp>
      <xdr:nvSpPr>
        <xdr:cNvPr id="8" name="Texto 108"/>
        <xdr:cNvSpPr txBox="1">
          <a:spLocks noChangeArrowheads="1"/>
        </xdr:cNvSpPr>
      </xdr:nvSpPr>
      <xdr:spPr>
        <a:xfrm>
          <a:off x="5114925" y="95726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13 %</a:t>
          </a:r>
        </a:p>
      </xdr:txBody>
    </xdr:sp>
    <xdr:clientData/>
  </xdr:oneCellAnchor>
  <xdr:oneCellAnchor>
    <xdr:from>
      <xdr:col>8</xdr:col>
      <xdr:colOff>390525</xdr:colOff>
      <xdr:row>57</xdr:row>
      <xdr:rowOff>66675</xdr:rowOff>
    </xdr:from>
    <xdr:ext cx="1895475" cy="228600"/>
    <xdr:sp>
      <xdr:nvSpPr>
        <xdr:cNvPr id="9" name="Texto 109"/>
        <xdr:cNvSpPr txBox="1">
          <a:spLocks noChangeArrowheads="1"/>
        </xdr:cNvSpPr>
      </xdr:nvSpPr>
      <xdr:spPr>
        <a:xfrm flipV="1">
          <a:off x="7410450" y="10058400"/>
          <a:ext cx="1895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91 % Complementario</a:t>
          </a:r>
        </a:p>
      </xdr:txBody>
    </xdr:sp>
    <xdr:clientData/>
  </xdr:oneCellAnchor>
  <xdr:oneCellAnchor>
    <xdr:from>
      <xdr:col>5</xdr:col>
      <xdr:colOff>266700</xdr:colOff>
      <xdr:row>56</xdr:row>
      <xdr:rowOff>47625</xdr:rowOff>
    </xdr:from>
    <xdr:ext cx="314325" cy="219075"/>
    <xdr:sp>
      <xdr:nvSpPr>
        <xdr:cNvPr id="10" name="Texto 108"/>
        <xdr:cNvSpPr txBox="1">
          <a:spLocks noChangeArrowheads="1"/>
        </xdr:cNvSpPr>
      </xdr:nvSpPr>
      <xdr:spPr>
        <a:xfrm>
          <a:off x="5143500" y="98774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14 %</a:t>
          </a:r>
        </a:p>
      </xdr:txBody>
    </xdr:sp>
    <xdr:clientData/>
  </xdr:oneCellAnchor>
  <xdr:oneCellAnchor>
    <xdr:from>
      <xdr:col>5</xdr:col>
      <xdr:colOff>304800</xdr:colOff>
      <xdr:row>58</xdr:row>
      <xdr:rowOff>104775</xdr:rowOff>
    </xdr:from>
    <xdr:ext cx="314325" cy="219075"/>
    <xdr:sp>
      <xdr:nvSpPr>
        <xdr:cNvPr id="11" name="Texto 108"/>
        <xdr:cNvSpPr txBox="1">
          <a:spLocks noChangeArrowheads="1"/>
        </xdr:cNvSpPr>
      </xdr:nvSpPr>
      <xdr:spPr>
        <a:xfrm>
          <a:off x="5181600" y="102584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18 %</a:t>
          </a:r>
        </a:p>
      </xdr:txBody>
    </xdr:sp>
    <xdr:clientData/>
  </xdr:oneCellAnchor>
  <xdr:oneCellAnchor>
    <xdr:from>
      <xdr:col>8</xdr:col>
      <xdr:colOff>381000</xdr:colOff>
      <xdr:row>54</xdr:row>
      <xdr:rowOff>133350</xdr:rowOff>
    </xdr:from>
    <xdr:ext cx="1638300" cy="209550"/>
    <xdr:sp>
      <xdr:nvSpPr>
        <xdr:cNvPr id="12" name="Texto 109"/>
        <xdr:cNvSpPr txBox="1">
          <a:spLocks noChangeArrowheads="1"/>
        </xdr:cNvSpPr>
      </xdr:nvSpPr>
      <xdr:spPr>
        <a:xfrm flipV="1">
          <a:off x="7400925" y="9639300"/>
          <a:ext cx="1638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9 % Secundario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571500</xdr:colOff>
      <xdr:row>44</xdr:row>
      <xdr:rowOff>0</xdr:rowOff>
    </xdr:from>
    <xdr:ext cx="10477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6791325" y="805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44</xdr:row>
      <xdr:rowOff>0</xdr:rowOff>
    </xdr:from>
    <xdr:ext cx="9525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2686050" y="8058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44</xdr:row>
      <xdr:rowOff>0</xdr:rowOff>
    </xdr:from>
    <xdr:ext cx="104775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4095750" y="805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381000</xdr:colOff>
      <xdr:row>44</xdr:row>
      <xdr:rowOff>0</xdr:rowOff>
    </xdr:from>
    <xdr:ext cx="104775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5076825" y="805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571500</xdr:colOff>
      <xdr:row>44</xdr:row>
      <xdr:rowOff>0</xdr:rowOff>
    </xdr:from>
    <xdr:ext cx="104775" cy="200025"/>
    <xdr:sp fLocksText="0">
      <xdr:nvSpPr>
        <xdr:cNvPr id="5" name="Text Box 9"/>
        <xdr:cNvSpPr txBox="1">
          <a:spLocks noChangeArrowheads="1"/>
        </xdr:cNvSpPr>
      </xdr:nvSpPr>
      <xdr:spPr>
        <a:xfrm>
          <a:off x="6791325" y="805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66675</xdr:rowOff>
    </xdr:from>
    <xdr:ext cx="104775" cy="200025"/>
    <xdr:sp fLocksText="0">
      <xdr:nvSpPr>
        <xdr:cNvPr id="6" name="Text Box 10"/>
        <xdr:cNvSpPr txBox="1">
          <a:spLocks noChangeArrowheads="1"/>
        </xdr:cNvSpPr>
      </xdr:nvSpPr>
      <xdr:spPr>
        <a:xfrm>
          <a:off x="3829050" y="8124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44</xdr:row>
      <xdr:rowOff>0</xdr:rowOff>
    </xdr:from>
    <xdr:ext cx="104775" cy="200025"/>
    <xdr:sp fLocksText="0">
      <xdr:nvSpPr>
        <xdr:cNvPr id="7" name="Text Box 11"/>
        <xdr:cNvSpPr txBox="1">
          <a:spLocks noChangeArrowheads="1"/>
        </xdr:cNvSpPr>
      </xdr:nvSpPr>
      <xdr:spPr>
        <a:xfrm>
          <a:off x="4095750" y="805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381000</xdr:colOff>
      <xdr:row>44</xdr:row>
      <xdr:rowOff>0</xdr:rowOff>
    </xdr:from>
    <xdr:ext cx="104775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5076825" y="805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390525</xdr:colOff>
      <xdr:row>70</xdr:row>
      <xdr:rowOff>142875</xdr:rowOff>
    </xdr:from>
    <xdr:to>
      <xdr:col>7</xdr:col>
      <xdr:colOff>714375</xdr:colOff>
      <xdr:row>99</xdr:row>
      <xdr:rowOff>133350</xdr:rowOff>
    </xdr:to>
    <xdr:graphicFrame>
      <xdr:nvGraphicFramePr>
        <xdr:cNvPr id="9" name="Chart 13"/>
        <xdr:cNvGraphicFramePr/>
      </xdr:nvGraphicFramePr>
      <xdr:xfrm>
        <a:off x="390525" y="13039725"/>
        <a:ext cx="74104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304800</xdr:colOff>
      <xdr:row>74</xdr:row>
      <xdr:rowOff>76200</xdr:rowOff>
    </xdr:from>
    <xdr:ext cx="1876425" cy="314325"/>
    <xdr:sp>
      <xdr:nvSpPr>
        <xdr:cNvPr id="10" name="Text Box 14"/>
        <xdr:cNvSpPr txBox="1">
          <a:spLocks noChangeArrowheads="1"/>
        </xdr:cNvSpPr>
      </xdr:nvSpPr>
      <xdr:spPr>
        <a:xfrm>
          <a:off x="2771775" y="13620750"/>
          <a:ext cx="1876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= 22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614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xdr:txBody>
    </xdr:sp>
    <xdr:clientData/>
  </xdr:oneCellAnchor>
  <xdr:oneCellAnchor>
    <xdr:from>
      <xdr:col>6</xdr:col>
      <xdr:colOff>571500</xdr:colOff>
      <xdr:row>79</xdr:row>
      <xdr:rowOff>28575</xdr:rowOff>
    </xdr:from>
    <xdr:ext cx="104775" cy="200025"/>
    <xdr:sp fLocksText="0">
      <xdr:nvSpPr>
        <xdr:cNvPr id="11" name="Text Box 15"/>
        <xdr:cNvSpPr txBox="1">
          <a:spLocks noChangeArrowheads="1"/>
        </xdr:cNvSpPr>
      </xdr:nvSpPr>
      <xdr:spPr>
        <a:xfrm>
          <a:off x="6791325" y="14382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72</xdr:row>
      <xdr:rowOff>0</xdr:rowOff>
    </xdr:from>
    <xdr:ext cx="95250" cy="200025"/>
    <xdr:sp fLocksText="0">
      <xdr:nvSpPr>
        <xdr:cNvPr id="12" name="Text Box 16"/>
        <xdr:cNvSpPr txBox="1">
          <a:spLocks noChangeArrowheads="1"/>
        </xdr:cNvSpPr>
      </xdr:nvSpPr>
      <xdr:spPr>
        <a:xfrm>
          <a:off x="2686050" y="13220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72</xdr:row>
      <xdr:rowOff>28575</xdr:rowOff>
    </xdr:from>
    <xdr:ext cx="104775" cy="200025"/>
    <xdr:sp fLocksText="0">
      <xdr:nvSpPr>
        <xdr:cNvPr id="13" name="Text Box 17"/>
        <xdr:cNvSpPr txBox="1">
          <a:spLocks noChangeArrowheads="1"/>
        </xdr:cNvSpPr>
      </xdr:nvSpPr>
      <xdr:spPr>
        <a:xfrm>
          <a:off x="4095750" y="1324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381000</xdr:colOff>
      <xdr:row>73</xdr:row>
      <xdr:rowOff>0</xdr:rowOff>
    </xdr:from>
    <xdr:ext cx="104775" cy="200025"/>
    <xdr:sp fLocksText="0">
      <xdr:nvSpPr>
        <xdr:cNvPr id="14" name="Text Box 18"/>
        <xdr:cNvSpPr txBox="1">
          <a:spLocks noChangeArrowheads="1"/>
        </xdr:cNvSpPr>
      </xdr:nvSpPr>
      <xdr:spPr>
        <a:xfrm>
          <a:off x="5076825" y="133826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_DIFUSIoN\ANUARIO%202001\FINAL\CAPITULO%20VIII\81Participaci&#243;n_est_pri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liveti\Std98\BOLETIN\P_INST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GE\dpe\A_BASE_ALTERNA\Para_Anuario_2015\Anuario_2015\Entregable%20por%20la%20Consultora\NUEVOS%2022.08.2016\Capitulo%204%20Transmision%20de%20energia%20electrica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pe\A_BASE_ALTERNA\Para_Anuario_2011\Linea%20de%20Transmision(2011)\LINEAS2001CORREGID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ción"/>
    </sheetNames>
    <sheetDataSet>
      <sheetData sheetId="0">
        <row r="3">
          <cell r="AP3" t="str">
            <v>3.5.   LONGITUD DE LINEAS DE LAS PRINCIPALES EMPRESAS CONCESIONARIAS DE TRANSMISIÓN 2001</v>
          </cell>
        </row>
        <row r="5">
          <cell r="AP5" t="str">
            <v>Empresa</v>
          </cell>
          <cell r="AQ5" t="str">
            <v>Tensión ( kV )</v>
          </cell>
          <cell r="AY5" t="str">
            <v>Total</v>
          </cell>
          <cell r="BA5" t="str">
            <v>Participación</v>
          </cell>
        </row>
        <row r="6">
          <cell r="AQ6">
            <v>220</v>
          </cell>
          <cell r="AS6">
            <v>138</v>
          </cell>
          <cell r="AU6" t="str">
            <v>60 - 69</v>
          </cell>
          <cell r="AW6" t="str">
            <v>50 - &lt;</v>
          </cell>
          <cell r="AY6" t="str">
            <v>( km )</v>
          </cell>
          <cell r="BA6" t="str">
            <v>%</v>
          </cell>
        </row>
        <row r="7">
          <cell r="AP7" t="str">
            <v>Empresa de Transmisión Eléctrica del Centro Norte S.A.</v>
          </cell>
          <cell r="AQ7">
            <v>2914.46</v>
          </cell>
          <cell r="AS7">
            <v>326.33</v>
          </cell>
          <cell r="AU7">
            <v>30.4</v>
          </cell>
          <cell r="AY7">
            <v>3271.19</v>
          </cell>
          <cell r="BA7">
            <v>0.22938598105689406</v>
          </cell>
        </row>
        <row r="8">
          <cell r="AP8" t="str">
            <v>Empresa de Transmisión Eléctrica del Sur S.A.</v>
          </cell>
          <cell r="AS8">
            <v>903.13</v>
          </cell>
          <cell r="AY8">
            <v>903.13</v>
          </cell>
          <cell r="BA8">
            <v>0.06333027463152942</v>
          </cell>
        </row>
        <row r="9">
          <cell r="AP9" t="str">
            <v>Consorcio Energético Huancavelica S.A.</v>
          </cell>
          <cell r="AQ9">
            <v>137.02</v>
          </cell>
          <cell r="AU9">
            <v>96.2</v>
          </cell>
          <cell r="AY9">
            <v>233.22000000000003</v>
          </cell>
          <cell r="BA9">
            <v>0.01635410920860263</v>
          </cell>
        </row>
        <row r="10">
          <cell r="AP10" t="str">
            <v>Red Eléctrica del Sur S.A.</v>
          </cell>
          <cell r="AQ10">
            <v>427.754</v>
          </cell>
          <cell r="AY10">
            <v>427.754</v>
          </cell>
          <cell r="BA10">
            <v>0.029995436199368015</v>
          </cell>
        </row>
        <row r="11">
          <cell r="AP11" t="str">
            <v>Consorcio Transmantaro S.A.</v>
          </cell>
          <cell r="AQ11">
            <v>603.03309</v>
          </cell>
          <cell r="AY11">
            <v>603.03309</v>
          </cell>
          <cell r="BA11">
            <v>0.04228654922502829</v>
          </cell>
        </row>
        <row r="12">
          <cell r="AP12" t="str">
            <v>ETESELVA S.R.L.</v>
          </cell>
          <cell r="AQ12">
            <v>392.00399999999996</v>
          </cell>
          <cell r="AY12">
            <v>392.00399999999996</v>
          </cell>
          <cell r="BA12">
            <v>0.027488535400947877</v>
          </cell>
        </row>
        <row r="13">
          <cell r="AP13" t="str">
            <v>Otros *</v>
          </cell>
          <cell r="AQ13">
            <v>843.832</v>
          </cell>
          <cell r="AS13">
            <v>1953.5440000000003</v>
          </cell>
          <cell r="AU13">
            <v>4182.989</v>
          </cell>
          <cell r="AW13">
            <v>1449.9399999999998</v>
          </cell>
          <cell r="AY13">
            <v>8430.305</v>
          </cell>
          <cell r="BA13">
            <v>0.5911591142776296</v>
          </cell>
        </row>
        <row r="14">
          <cell r="AP14" t="str">
            <v>Total </v>
          </cell>
          <cell r="AQ14">
            <v>5318.1030900000005</v>
          </cell>
          <cell r="AS14">
            <v>3183.0040000000004</v>
          </cell>
          <cell r="AU14">
            <v>4309.589</v>
          </cell>
          <cell r="AW14">
            <v>1449.9399999999998</v>
          </cell>
          <cell r="AY14">
            <v>14260.636090000002</v>
          </cell>
          <cell r="BA14">
            <v>1</v>
          </cell>
        </row>
        <row r="16">
          <cell r="AP16" t="str">
            <v>*   Corresponde a empresas del mercado Eléctrico y de uso propio</v>
          </cell>
        </row>
        <row r="44">
          <cell r="J44" t="str">
            <v>8.2.   PARTICIPACIÓN DE LAS EMPRESAS TRANSMISORAS EN EL MERCADO ELÉCTRICO </v>
          </cell>
        </row>
        <row r="45">
          <cell r="J45" t="str">
            <v>          SEGÚN SU LONGITUD DE LÍNEAS DE TRANSMISIÓN EN  220  y  138 kV</v>
          </cell>
        </row>
        <row r="48">
          <cell r="K48" t="str">
            <v>A.- Empresas estatales a diciembre del 2001</v>
          </cell>
        </row>
        <row r="49">
          <cell r="J49" t="str">
            <v>N°</v>
          </cell>
          <cell r="K49" t="str">
            <v>Nombre de la empresa</v>
          </cell>
          <cell r="L49" t="str">
            <v>Longitud de linea (km) por nivel de tensión</v>
          </cell>
          <cell r="R49" t="str">
            <v>Facturación total ( $ )</v>
          </cell>
        </row>
        <row r="50">
          <cell r="L50" t="str">
            <v>220 kV</v>
          </cell>
          <cell r="M50" t="str">
            <v>Particp.</v>
          </cell>
          <cell r="N50" t="str">
            <v>138 kV</v>
          </cell>
          <cell r="O50" t="str">
            <v>Particp.</v>
          </cell>
          <cell r="P50" t="str">
            <v>Total</v>
          </cell>
          <cell r="Q50" t="str">
            <v>Particp.</v>
          </cell>
          <cell r="R50" t="str">
            <v>miles de dólares</v>
          </cell>
          <cell r="S50" t="str">
            <v>Particp.</v>
          </cell>
        </row>
        <row r="51">
          <cell r="J51">
            <v>1</v>
          </cell>
          <cell r="K51" t="str">
            <v>Empresa de Transmisión Eléctrica del Centro S.A.</v>
          </cell>
          <cell r="L51">
            <v>2914.46</v>
          </cell>
          <cell r="M51">
            <v>0.6513820779688161</v>
          </cell>
          <cell r="N51">
            <v>326.33</v>
          </cell>
          <cell r="O51">
            <v>0.2654254713451434</v>
          </cell>
          <cell r="P51">
            <v>3240.79</v>
          </cell>
          <cell r="Q51">
            <v>0.5681877263957757</v>
          </cell>
          <cell r="R51">
            <v>60681.733236153435</v>
          </cell>
          <cell r="S51">
            <v>0.5486068968706234</v>
          </cell>
        </row>
        <row r="52">
          <cell r="J52">
            <v>2</v>
          </cell>
          <cell r="K52" t="str">
            <v>Empresa de Transmisión Eléctrica del Sur S.A.</v>
          </cell>
          <cell r="N52">
            <v>903.13</v>
          </cell>
          <cell r="O52">
            <v>0.7345745286548566</v>
          </cell>
          <cell r="P52">
            <v>903.13</v>
          </cell>
          <cell r="Q52">
            <v>0.15834021375646584</v>
          </cell>
          <cell r="R52">
            <v>8110.233836686159</v>
          </cell>
          <cell r="S52">
            <v>0.07332239836861923</v>
          </cell>
        </row>
        <row r="53">
          <cell r="K53" t="str">
            <v>Total</v>
          </cell>
          <cell r="L53">
            <v>2914.46</v>
          </cell>
          <cell r="N53">
            <v>1229.46</v>
          </cell>
          <cell r="P53">
            <v>4143.92</v>
          </cell>
          <cell r="Q53">
            <v>0.7265279401522415</v>
          </cell>
          <cell r="R53">
            <v>68791.96707283959</v>
          </cell>
          <cell r="S53">
            <v>0.6219292952392426</v>
          </cell>
        </row>
        <row r="56">
          <cell r="K56" t="str">
            <v>B.- Empresas privadas a diciembre del 2001</v>
          </cell>
        </row>
        <row r="57">
          <cell r="J57" t="str">
            <v>N°</v>
          </cell>
          <cell r="K57" t="str">
            <v>Nombre de la empresa</v>
          </cell>
          <cell r="L57" t="str">
            <v>Longitud de linea (km) por nivel de tensión</v>
          </cell>
          <cell r="R57" t="str">
            <v>Facturación total ( $ )</v>
          </cell>
        </row>
        <row r="58">
          <cell r="L58" t="str">
            <v>220 kV</v>
          </cell>
          <cell r="M58" t="str">
            <v>Particp.</v>
          </cell>
          <cell r="N58" t="str">
            <v>138 kV</v>
          </cell>
          <cell r="O58" t="str">
            <v>Particp.</v>
          </cell>
          <cell r="P58" t="str">
            <v>Total</v>
          </cell>
          <cell r="Q58" t="str">
            <v>Particp.</v>
          </cell>
          <cell r="R58" t="str">
            <v>miles de dólares</v>
          </cell>
          <cell r="S58" t="str">
            <v>Particp.</v>
          </cell>
        </row>
        <row r="59">
          <cell r="J59">
            <v>1</v>
          </cell>
          <cell r="K59" t="str">
            <v>Consorcio Transmantaro S.A.</v>
          </cell>
          <cell r="L59">
            <v>603.03309</v>
          </cell>
          <cell r="M59">
            <v>0.1347779510606274</v>
          </cell>
          <cell r="P59">
            <v>603.03309</v>
          </cell>
          <cell r="Q59">
            <v>0.1057260730712324</v>
          </cell>
          <cell r="R59">
            <v>25775.895827797096</v>
          </cell>
          <cell r="S59">
            <v>0.23303280031762963</v>
          </cell>
        </row>
        <row r="60">
          <cell r="J60">
            <v>2</v>
          </cell>
          <cell r="K60" t="str">
            <v>ETESELVA S.R.L.</v>
          </cell>
          <cell r="L60">
            <v>392.00399999999996</v>
          </cell>
          <cell r="M60">
            <v>0.08761293004264521</v>
          </cell>
          <cell r="P60">
            <v>392.00399999999996</v>
          </cell>
          <cell r="Q60">
            <v>0.06872764403063748</v>
          </cell>
          <cell r="R60">
            <v>8578.242539150508</v>
          </cell>
          <cell r="S60">
            <v>0.07755353660865953</v>
          </cell>
        </row>
        <row r="61">
          <cell r="J61">
            <v>3</v>
          </cell>
          <cell r="K61" t="str">
            <v>Red Eléctrica del Sur S.A.</v>
          </cell>
          <cell r="L61">
            <v>427.754</v>
          </cell>
          <cell r="M61">
            <v>0.09560305832966415</v>
          </cell>
          <cell r="P61">
            <v>427.754</v>
          </cell>
          <cell r="Q61">
            <v>0.07499547107856377</v>
          </cell>
          <cell r="R61">
            <v>7029.684474809963</v>
          </cell>
          <cell r="S61">
            <v>0.06355344813070396</v>
          </cell>
        </row>
        <row r="62">
          <cell r="J62">
            <v>4</v>
          </cell>
          <cell r="K62" t="str">
            <v>Consorcio Energético Huancavelica S.A.</v>
          </cell>
          <cell r="L62">
            <v>137.02</v>
          </cell>
          <cell r="M62">
            <v>0.03062398259824708</v>
          </cell>
          <cell r="P62">
            <v>137.02</v>
          </cell>
          <cell r="Q62">
            <v>0.024022871667324697</v>
          </cell>
          <cell r="R62">
            <v>434.80135265746986</v>
          </cell>
          <cell r="S62">
            <v>0.003930919703764293</v>
          </cell>
        </row>
        <row r="63">
          <cell r="K63" t="str">
            <v>Total</v>
          </cell>
          <cell r="L63">
            <v>1559.8110900000001</v>
          </cell>
          <cell r="P63">
            <v>1559.8110900000001</v>
          </cell>
          <cell r="Q63">
            <v>0.27347205984775835</v>
          </cell>
          <cell r="R63">
            <v>41818.62419441504</v>
          </cell>
          <cell r="S63">
            <v>0.37807070476075744</v>
          </cell>
        </row>
        <row r="65">
          <cell r="K65" t="str">
            <v>Total empresas estatales y privadas</v>
          </cell>
          <cell r="L65">
            <v>4474.27109</v>
          </cell>
          <cell r="M65">
            <v>1</v>
          </cell>
          <cell r="N65">
            <v>1229.46</v>
          </cell>
          <cell r="O65">
            <v>1</v>
          </cell>
          <cell r="P65">
            <v>5703.73109</v>
          </cell>
          <cell r="Q65">
            <v>1</v>
          </cell>
          <cell r="R65">
            <v>110610.59126725463</v>
          </cell>
          <cell r="S65">
            <v>1</v>
          </cell>
        </row>
        <row r="67">
          <cell r="K67" t="str">
            <v>Total longitud en transmisión de energía</v>
          </cell>
          <cell r="L67">
            <v>5318.1030900000005</v>
          </cell>
          <cell r="N67">
            <v>3183.0039999999995</v>
          </cell>
          <cell r="P67">
            <v>8501.10709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_DEPA"/>
      <sheetName val="CDRO-1"/>
      <sheetName val="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4Lineas Principal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2"/>
      <sheetName val="CUAD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SheetLayoutView="100" zoomScalePageLayoutView="0" workbookViewId="0" topLeftCell="A1">
      <selection activeCell="E46" sqref="E46"/>
    </sheetView>
  </sheetViews>
  <sheetFormatPr defaultColWidth="11.421875" defaultRowHeight="12.75"/>
  <cols>
    <col min="1" max="1" width="14.8515625" style="0" customWidth="1"/>
    <col min="2" max="2" width="10.7109375" style="0" customWidth="1"/>
    <col min="3" max="3" width="12.7109375" style="0" customWidth="1"/>
    <col min="4" max="5" width="10.7109375" style="0" customWidth="1"/>
    <col min="6" max="6" width="12.00390625" style="0" customWidth="1"/>
    <col min="9" max="9" width="10.8515625" style="0" customWidth="1"/>
    <col min="10" max="10" width="12.7109375" style="0" customWidth="1"/>
    <col min="11" max="11" width="10.57421875" style="0" customWidth="1"/>
    <col min="12" max="12" width="13.421875" style="0" customWidth="1"/>
    <col min="13" max="13" width="10.28125" style="0" bestFit="1" customWidth="1"/>
    <col min="14" max="14" width="12.57421875" style="0" bestFit="1" customWidth="1"/>
    <col min="15" max="15" width="15.8515625" style="0" customWidth="1"/>
  </cols>
  <sheetData>
    <row r="1" spans="1:12" ht="15.75">
      <c r="A1" s="37" t="s">
        <v>17</v>
      </c>
      <c r="B1" s="37"/>
      <c r="C1" s="37"/>
      <c r="D1" s="1"/>
      <c r="E1" s="1"/>
      <c r="F1" s="1"/>
      <c r="G1" s="1"/>
      <c r="H1" s="1"/>
      <c r="I1" s="1"/>
      <c r="J1" s="1"/>
      <c r="K1" s="1"/>
      <c r="L1" s="1"/>
    </row>
    <row r="2" spans="4:12" ht="12.75">
      <c r="D2" s="38"/>
      <c r="E2" s="38"/>
      <c r="F2" s="38"/>
      <c r="G2" s="1"/>
      <c r="H2" s="1"/>
      <c r="I2" s="1"/>
      <c r="J2" s="1"/>
      <c r="K2" s="1"/>
      <c r="L2" s="1"/>
    </row>
    <row r="3" spans="1:12" ht="12.75">
      <c r="A3" s="39" t="s">
        <v>59</v>
      </c>
      <c r="B3" s="39"/>
      <c r="C3" s="39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58"/>
      <c r="B4" s="58"/>
      <c r="C4" s="58"/>
      <c r="D4" s="58"/>
      <c r="E4" s="58"/>
      <c r="F4" s="58"/>
      <c r="G4" s="58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9.5" customHeight="1">
      <c r="A6" s="175" t="s">
        <v>3</v>
      </c>
      <c r="B6" s="176" t="s">
        <v>0</v>
      </c>
      <c r="C6" s="176" t="s">
        <v>0</v>
      </c>
      <c r="D6" s="177" t="s">
        <v>48</v>
      </c>
      <c r="E6" s="178" t="s">
        <v>0</v>
      </c>
      <c r="F6" s="179" t="s">
        <v>5</v>
      </c>
      <c r="G6" s="1"/>
      <c r="H6" s="1"/>
      <c r="I6" s="1"/>
      <c r="J6" s="1"/>
      <c r="K6" s="1"/>
      <c r="L6" s="1"/>
    </row>
    <row r="7" spans="1:12" ht="19.5" customHeight="1">
      <c r="A7" s="180" t="s">
        <v>0</v>
      </c>
      <c r="B7" s="180" t="s">
        <v>46</v>
      </c>
      <c r="C7" s="180" t="s">
        <v>47</v>
      </c>
      <c r="D7" s="181" t="s">
        <v>4</v>
      </c>
      <c r="E7" s="182" t="s">
        <v>49</v>
      </c>
      <c r="F7" s="183"/>
      <c r="G7" s="1"/>
      <c r="H7" s="1"/>
      <c r="I7" s="1"/>
      <c r="J7" s="1"/>
      <c r="K7" s="1"/>
      <c r="L7" s="1"/>
    </row>
    <row r="8" spans="1:18" ht="12.75">
      <c r="A8" s="4" t="s">
        <v>1</v>
      </c>
      <c r="B8" s="114">
        <v>4414.130000000001</v>
      </c>
      <c r="C8" s="114">
        <v>3544.188909999998</v>
      </c>
      <c r="D8" s="115">
        <v>2685.4599999999987</v>
      </c>
      <c r="E8" s="116">
        <v>11692.052419999998</v>
      </c>
      <c r="F8" s="123">
        <f>SUM(B8:E8)</f>
        <v>22335.831329999994</v>
      </c>
      <c r="G8" s="1"/>
      <c r="H8" s="1"/>
      <c r="I8" s="1"/>
      <c r="J8" s="1"/>
      <c r="K8" s="1"/>
      <c r="L8" s="1"/>
      <c r="N8" s="79" t="s">
        <v>50</v>
      </c>
      <c r="O8" s="79" t="s">
        <v>56</v>
      </c>
      <c r="P8" s="79" t="s">
        <v>51</v>
      </c>
      <c r="Q8" s="79" t="s">
        <v>52</v>
      </c>
      <c r="R8" s="79" t="s">
        <v>6</v>
      </c>
    </row>
    <row r="9" spans="1:18" ht="12.75">
      <c r="A9" s="5"/>
      <c r="B9" s="174"/>
      <c r="C9" s="174"/>
      <c r="D9" s="174"/>
      <c r="E9" s="174"/>
      <c r="F9" s="80">
        <f>+F8/F12</f>
        <v>0.9877075121949378</v>
      </c>
      <c r="G9" s="1"/>
      <c r="H9" s="1"/>
      <c r="I9" s="1"/>
      <c r="J9" s="1"/>
      <c r="K9" s="1"/>
      <c r="L9" s="1"/>
      <c r="N9" s="105">
        <f>+B12</f>
        <v>4414.130000000001</v>
      </c>
      <c r="O9" s="105">
        <f>+C12</f>
        <v>3797.558909999998</v>
      </c>
      <c r="P9" s="106">
        <f>+D12</f>
        <v>2685.4599999999987</v>
      </c>
      <c r="Q9" s="106">
        <f>+E12</f>
        <v>11716.662419999999</v>
      </c>
      <c r="R9" s="105">
        <f>SUM(N9:Q9)</f>
        <v>22613.811329999997</v>
      </c>
    </row>
    <row r="10" spans="1:16" ht="12.75">
      <c r="A10" s="5" t="s">
        <v>2</v>
      </c>
      <c r="B10" s="114"/>
      <c r="C10" s="114">
        <v>253.37</v>
      </c>
      <c r="D10" s="118"/>
      <c r="E10" s="117">
        <v>24.61</v>
      </c>
      <c r="F10" s="123">
        <f>SUM(B10:E10)</f>
        <v>277.98</v>
      </c>
      <c r="G10" s="1"/>
      <c r="H10" s="1"/>
      <c r="I10" s="1"/>
      <c r="J10" s="1"/>
      <c r="K10" s="1"/>
      <c r="N10" s="3"/>
      <c r="O10" s="103"/>
      <c r="P10" s="3"/>
    </row>
    <row r="11" spans="1:18" ht="13.5" thickBot="1">
      <c r="A11" s="40"/>
      <c r="B11" s="16"/>
      <c r="C11" s="16"/>
      <c r="D11" s="16"/>
      <c r="E11" s="113"/>
      <c r="F11" s="80">
        <f>+F10/F12</f>
        <v>0.012292487805062096</v>
      </c>
      <c r="G11" s="1"/>
      <c r="H11" s="1"/>
      <c r="I11" s="1"/>
      <c r="J11" s="1"/>
      <c r="K11" s="1"/>
      <c r="L11" s="1"/>
      <c r="M11" s="76"/>
      <c r="N11" s="107">
        <f>+N9/$R$9</f>
        <v>0.19519619826951132</v>
      </c>
      <c r="O11" s="107">
        <f>+O9/$R$9</f>
        <v>0.16793095399014274</v>
      </c>
      <c r="P11" s="107">
        <f>+P9/$R$9</f>
        <v>0.11875309123311763</v>
      </c>
      <c r="Q11" s="107">
        <f>+Q9/$R$9</f>
        <v>0.5181197565072283</v>
      </c>
      <c r="R11" s="107">
        <f>+R9/$R$9</f>
        <v>1</v>
      </c>
    </row>
    <row r="12" spans="1:16" ht="15.75" thickTop="1">
      <c r="A12" s="22" t="s">
        <v>5</v>
      </c>
      <c r="B12" s="120">
        <f>+SUM(B8:B11)</f>
        <v>4414.130000000001</v>
      </c>
      <c r="C12" s="120">
        <f>+SUM(C8:C11)</f>
        <v>3797.558909999998</v>
      </c>
      <c r="D12" s="120">
        <f>+SUM(D8:D11)</f>
        <v>2685.4599999999987</v>
      </c>
      <c r="E12" s="121">
        <f>+SUM(E8:E11)</f>
        <v>11716.662419999999</v>
      </c>
      <c r="F12" s="122">
        <f>SUM(B12:E12)</f>
        <v>22613.811329999997</v>
      </c>
      <c r="G12" s="1"/>
      <c r="H12" s="1"/>
      <c r="I12" s="1"/>
      <c r="J12" s="1"/>
      <c r="K12" s="1"/>
      <c r="L12" s="1"/>
      <c r="M12" s="76"/>
      <c r="N12" s="3"/>
      <c r="O12" s="3"/>
      <c r="P12" s="3"/>
    </row>
    <row r="13" spans="1:17" ht="12.75">
      <c r="A13" s="24"/>
      <c r="B13" s="25">
        <f>+B12/F12</f>
        <v>0.19519619826951132</v>
      </c>
      <c r="C13" s="25">
        <f>+C12/F12</f>
        <v>0.16793095399014274</v>
      </c>
      <c r="D13" s="25">
        <f>+D12/F12</f>
        <v>0.11875309123311763</v>
      </c>
      <c r="E13" s="26">
        <f>+E12/F12</f>
        <v>0.5181197565072283</v>
      </c>
      <c r="F13" s="27"/>
      <c r="G13" s="1"/>
      <c r="H13" s="1"/>
      <c r="I13" s="1"/>
      <c r="J13" s="1"/>
      <c r="K13" s="1"/>
      <c r="L13" s="1"/>
      <c r="N13" s="104"/>
      <c r="O13" s="3"/>
      <c r="P13" s="3"/>
      <c r="Q13" s="9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76"/>
      <c r="N14" s="104"/>
      <c r="O14" s="104"/>
      <c r="P14" s="3"/>
      <c r="Q14" s="9"/>
    </row>
    <row r="15" spans="1:16" ht="12.75">
      <c r="A15" s="133" t="s">
        <v>62</v>
      </c>
      <c r="B15" s="75"/>
      <c r="C15" s="75"/>
      <c r="D15" s="75"/>
      <c r="E15" s="75"/>
      <c r="F15" s="75"/>
      <c r="G15" s="1"/>
      <c r="H15" s="1"/>
      <c r="I15" s="1"/>
      <c r="J15" s="1"/>
      <c r="K15" s="1"/>
      <c r="L15" s="1"/>
      <c r="N15" s="3"/>
      <c r="O15" s="3"/>
      <c r="P15" s="3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3"/>
      <c r="O16" s="3"/>
      <c r="P16" s="3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 s="3"/>
      <c r="O17" s="3"/>
      <c r="P17" s="3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N18" s="3"/>
      <c r="O18" s="3"/>
      <c r="P18" s="3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3"/>
      <c r="O19" s="3"/>
      <c r="P19" s="3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N20" s="3"/>
      <c r="O20" s="3"/>
      <c r="P20" s="3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7:12" ht="12.75">
      <c r="G23" s="1"/>
      <c r="H23" s="1"/>
      <c r="I23" s="1"/>
      <c r="J23" s="1"/>
      <c r="K23" s="1"/>
      <c r="L23" s="1"/>
    </row>
    <row r="24" spans="1:12" ht="12.75">
      <c r="A24" s="39" t="s">
        <v>14</v>
      </c>
      <c r="B24" s="39"/>
      <c r="C24" s="39"/>
      <c r="G24" s="1"/>
      <c r="H24" s="1"/>
      <c r="I24" s="1"/>
      <c r="J24" s="1"/>
      <c r="K24" s="1"/>
      <c r="L24" s="1"/>
    </row>
    <row r="25" spans="1:12" ht="12.75">
      <c r="A25" s="58"/>
      <c r="B25" s="58"/>
      <c r="C25" s="58"/>
      <c r="D25" s="59"/>
      <c r="E25" s="59"/>
      <c r="F25" s="59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3" ht="19.5" customHeight="1">
      <c r="A27" s="175" t="s">
        <v>3</v>
      </c>
      <c r="B27" s="176" t="s">
        <v>0</v>
      </c>
      <c r="C27" s="176" t="s">
        <v>0</v>
      </c>
      <c r="D27" s="177" t="s">
        <v>48</v>
      </c>
      <c r="E27" s="178" t="s">
        <v>0</v>
      </c>
      <c r="F27" s="179" t="s">
        <v>5</v>
      </c>
      <c r="G27" s="1"/>
      <c r="H27" s="1"/>
      <c r="I27" s="1"/>
      <c r="J27" s="1"/>
      <c r="K27" s="1"/>
      <c r="M27" s="1"/>
    </row>
    <row r="28" spans="1:18" ht="19.5" customHeight="1">
      <c r="A28" s="180" t="s">
        <v>10</v>
      </c>
      <c r="B28" s="180" t="s">
        <v>46</v>
      </c>
      <c r="C28" s="180" t="s">
        <v>47</v>
      </c>
      <c r="D28" s="181" t="s">
        <v>4</v>
      </c>
      <c r="E28" s="182" t="s">
        <v>49</v>
      </c>
      <c r="F28" s="183"/>
      <c r="G28" s="1"/>
      <c r="H28" s="1"/>
      <c r="I28" s="1"/>
      <c r="J28" s="1"/>
      <c r="K28" s="1"/>
      <c r="N28" t="s">
        <v>50</v>
      </c>
      <c r="O28" t="s">
        <v>56</v>
      </c>
      <c r="P28" s="76" t="s">
        <v>51</v>
      </c>
      <c r="Q28" s="76" t="s">
        <v>52</v>
      </c>
      <c r="R28" t="s">
        <v>6</v>
      </c>
    </row>
    <row r="29" spans="1:19" ht="12.75">
      <c r="A29" s="2">
        <v>500</v>
      </c>
      <c r="B29" s="114">
        <v>1946</v>
      </c>
      <c r="C29" s="114">
        <v>9.96</v>
      </c>
      <c r="D29" s="114"/>
      <c r="E29" s="114"/>
      <c r="F29" s="108">
        <f>SUM(B29:E29)</f>
        <v>1955.96</v>
      </c>
      <c r="G29" s="75"/>
      <c r="H29" s="1"/>
      <c r="I29" s="1"/>
      <c r="J29" s="1"/>
      <c r="K29" s="1"/>
      <c r="M29" s="60">
        <v>500</v>
      </c>
      <c r="N29" s="109">
        <f>+B29</f>
        <v>1946</v>
      </c>
      <c r="O29" s="109">
        <f>+C29</f>
        <v>9.96</v>
      </c>
      <c r="P29" s="109">
        <f>+D29</f>
        <v>0</v>
      </c>
      <c r="Q29" s="109">
        <f>+E29</f>
        <v>0</v>
      </c>
      <c r="R29" s="109">
        <f>+F29</f>
        <v>1955.96</v>
      </c>
      <c r="S29" s="81">
        <f>+R29/$R$35</f>
        <v>0.08649404434559771</v>
      </c>
    </row>
    <row r="30" spans="1:19" ht="12.75">
      <c r="A30" s="2"/>
      <c r="B30" s="114"/>
      <c r="C30" s="114"/>
      <c r="D30" s="114"/>
      <c r="E30" s="114"/>
      <c r="F30" s="70">
        <f>+F29/$F$39</f>
        <v>0.08649404434559771</v>
      </c>
      <c r="G30" s="75"/>
      <c r="H30" s="1"/>
      <c r="I30" s="1"/>
      <c r="J30" s="1"/>
      <c r="K30" s="1"/>
      <c r="M30" s="60">
        <v>220</v>
      </c>
      <c r="N30" s="109">
        <f>+B31</f>
        <v>2162.8900000000003</v>
      </c>
      <c r="O30" s="109">
        <f>+C31</f>
        <v>1148.64051</v>
      </c>
      <c r="P30" s="109">
        <f>+D31</f>
        <v>2287.119999999999</v>
      </c>
      <c r="Q30" s="109">
        <f>+E31</f>
        <v>3371.692999999999</v>
      </c>
      <c r="R30" s="109">
        <f>+F31</f>
        <v>8970.343509999999</v>
      </c>
      <c r="S30" s="81">
        <f>+R30/$R$35</f>
        <v>0.39667543781528486</v>
      </c>
    </row>
    <row r="31" spans="1:19" ht="12.75">
      <c r="A31" s="2">
        <v>220</v>
      </c>
      <c r="B31" s="114">
        <v>2162.8900000000003</v>
      </c>
      <c r="C31" s="114">
        <v>1148.64051</v>
      </c>
      <c r="D31" s="114">
        <v>2287.119999999999</v>
      </c>
      <c r="E31" s="114">
        <v>3371.692999999999</v>
      </c>
      <c r="F31" s="108">
        <f>SUM(B31:E31)</f>
        <v>8970.343509999999</v>
      </c>
      <c r="G31" s="75"/>
      <c r="H31" s="1"/>
      <c r="I31" s="1"/>
      <c r="J31" s="1"/>
      <c r="K31" s="1"/>
      <c r="M31" s="60">
        <v>138</v>
      </c>
      <c r="N31" s="109">
        <f>+B33</f>
        <v>84.19</v>
      </c>
      <c r="O31" s="109">
        <f>+C33</f>
        <v>387.25800000000004</v>
      </c>
      <c r="P31" s="109">
        <f>+D33</f>
        <v>398.34</v>
      </c>
      <c r="Q31" s="109">
        <f>+E33</f>
        <v>3516.8158999999996</v>
      </c>
      <c r="R31" s="109">
        <f>+F33</f>
        <v>4386.6039</v>
      </c>
      <c r="S31" s="81">
        <f>+R31/$R$35</f>
        <v>0.19397897311456874</v>
      </c>
    </row>
    <row r="32" spans="1:19" ht="12.75">
      <c r="A32" s="2"/>
      <c r="B32" s="114"/>
      <c r="C32" s="114"/>
      <c r="D32" s="114"/>
      <c r="E32" s="114"/>
      <c r="F32" s="70">
        <f>+F31/$F$39</f>
        <v>0.39667543781528486</v>
      </c>
      <c r="G32" s="75"/>
      <c r="H32" s="1"/>
      <c r="I32" s="1"/>
      <c r="J32" s="1"/>
      <c r="K32" s="1"/>
      <c r="M32" s="143" t="s">
        <v>16</v>
      </c>
      <c r="N32" s="109">
        <f>+B35</f>
        <v>120.14999999999999</v>
      </c>
      <c r="O32" s="109">
        <f>+C35</f>
        <v>1166.7794000000001</v>
      </c>
      <c r="P32" s="109">
        <f>+D35</f>
        <v>0</v>
      </c>
      <c r="Q32" s="109">
        <f>+E35</f>
        <v>3735.409700000001</v>
      </c>
      <c r="R32" s="109">
        <f>+F35</f>
        <v>5022.339100000001</v>
      </c>
      <c r="S32" s="81">
        <f>+R32/$R$35</f>
        <v>0.22209166896768306</v>
      </c>
    </row>
    <row r="33" spans="1:19" ht="12.75">
      <c r="A33" s="2">
        <v>138</v>
      </c>
      <c r="B33" s="114">
        <v>84.19</v>
      </c>
      <c r="C33" s="114">
        <v>387.25800000000004</v>
      </c>
      <c r="D33" s="114">
        <v>398.34</v>
      </c>
      <c r="E33" s="114">
        <v>3516.8158999999996</v>
      </c>
      <c r="F33" s="108">
        <f>SUM(B33:E33)</f>
        <v>4386.6039</v>
      </c>
      <c r="G33" s="75"/>
      <c r="H33" s="1"/>
      <c r="I33" s="1"/>
      <c r="J33" s="1"/>
      <c r="K33" s="1"/>
      <c r="M33" s="143" t="s">
        <v>7</v>
      </c>
      <c r="N33" s="109">
        <f>+B37</f>
        <v>100.9</v>
      </c>
      <c r="O33" s="109">
        <f>+C37</f>
        <v>1084.9210000000003</v>
      </c>
      <c r="P33" s="109">
        <f>+D37</f>
        <v>0</v>
      </c>
      <c r="Q33" s="109">
        <f>+E37</f>
        <v>1092.7438200000001</v>
      </c>
      <c r="R33" s="109">
        <f>+F37</f>
        <v>2278.5648200000005</v>
      </c>
      <c r="S33" s="81">
        <f>+R33/$R$35</f>
        <v>0.10075987575686564</v>
      </c>
    </row>
    <row r="34" spans="1:18" ht="12.75">
      <c r="A34" s="2"/>
      <c r="B34" s="114"/>
      <c r="C34" s="114"/>
      <c r="D34" s="114"/>
      <c r="E34" s="114"/>
      <c r="F34" s="70">
        <f>+F33/$F$39</f>
        <v>0.19397897311456874</v>
      </c>
      <c r="G34" s="75"/>
      <c r="H34" s="1"/>
      <c r="I34" s="1"/>
      <c r="J34" s="1"/>
      <c r="K34" s="1"/>
      <c r="M34" s="134"/>
      <c r="N34" s="109"/>
      <c r="O34" s="109"/>
      <c r="P34" s="109"/>
      <c r="Q34" s="109"/>
      <c r="R34" s="109"/>
    </row>
    <row r="35" spans="1:18" ht="12.75">
      <c r="A35" s="78" t="s">
        <v>16</v>
      </c>
      <c r="B35" s="114">
        <v>120.14999999999999</v>
      </c>
      <c r="C35" s="114">
        <v>1166.7794000000001</v>
      </c>
      <c r="D35" s="114"/>
      <c r="E35" s="114">
        <v>3735.409700000001</v>
      </c>
      <c r="F35" s="108">
        <f>SUM(B35:E35)</f>
        <v>5022.339100000001</v>
      </c>
      <c r="G35" s="75"/>
      <c r="H35" s="1"/>
      <c r="I35" s="1"/>
      <c r="J35" s="1"/>
      <c r="K35" s="1"/>
      <c r="M35" t="s">
        <v>6</v>
      </c>
      <c r="N35" s="109">
        <f>SUM(N29:N34)</f>
        <v>4414.129999999999</v>
      </c>
      <c r="O35" s="109">
        <f>SUM(O29:O34)</f>
        <v>3797.5589100000007</v>
      </c>
      <c r="P35" s="109">
        <f>SUM(P29:P34)</f>
        <v>2685.459999999999</v>
      </c>
      <c r="Q35" s="109">
        <f>SUM(Q29:Q34)</f>
        <v>11716.66242</v>
      </c>
      <c r="R35" s="109">
        <f>SUM(N35:Q35)</f>
        <v>22613.81133</v>
      </c>
    </row>
    <row r="36" spans="1:11" ht="12.75">
      <c r="A36" s="2"/>
      <c r="B36" s="115"/>
      <c r="C36" s="115"/>
      <c r="D36" s="115"/>
      <c r="E36" s="114"/>
      <c r="F36" s="70">
        <f>+F35/$F$39</f>
        <v>0.22209166896768306</v>
      </c>
      <c r="G36" s="75"/>
      <c r="H36" s="1"/>
      <c r="I36" s="1"/>
      <c r="J36" s="1"/>
      <c r="K36" s="1"/>
    </row>
    <row r="37" spans="1:17" ht="12.75">
      <c r="A37" s="2" t="s">
        <v>7</v>
      </c>
      <c r="B37" s="115">
        <v>100.9</v>
      </c>
      <c r="C37" s="115">
        <v>1084.9210000000003</v>
      </c>
      <c r="D37" s="115"/>
      <c r="E37" s="114">
        <v>1092.7438200000001</v>
      </c>
      <c r="F37" s="108">
        <f>SUM(B37:E37)</f>
        <v>2278.5648200000005</v>
      </c>
      <c r="G37" s="1"/>
      <c r="H37" s="1"/>
      <c r="I37" s="1"/>
      <c r="J37" s="1"/>
      <c r="K37" s="1"/>
      <c r="P37" s="81"/>
      <c r="Q37" s="81"/>
    </row>
    <row r="38" spans="1:17" ht="13.5" thickBot="1">
      <c r="A38" s="18"/>
      <c r="B38" s="18"/>
      <c r="C38" s="18"/>
      <c r="D38" s="19"/>
      <c r="E38" s="20"/>
      <c r="F38" s="112">
        <f>+F37/$F$39</f>
        <v>0.10075987575686564</v>
      </c>
      <c r="G38" s="1"/>
      <c r="H38" s="1"/>
      <c r="I38" s="1"/>
      <c r="J38" s="1"/>
      <c r="K38" s="1"/>
      <c r="M38" s="1"/>
      <c r="P38" s="81"/>
      <c r="Q38" s="81"/>
    </row>
    <row r="39" spans="1:17" ht="15.75" thickTop="1">
      <c r="A39" s="22" t="s">
        <v>5</v>
      </c>
      <c r="B39" s="119">
        <f>SUM(B29:B38)</f>
        <v>4414.129999999999</v>
      </c>
      <c r="C39" s="119">
        <f>SUM(C29:C38)</f>
        <v>3797.5589100000007</v>
      </c>
      <c r="D39" s="119">
        <f>SUM(D29:D38)</f>
        <v>2685.459999999999</v>
      </c>
      <c r="E39" s="119">
        <f>SUM(E29:E38)</f>
        <v>11716.66242</v>
      </c>
      <c r="F39" s="131">
        <f>SUM(B39:E39)</f>
        <v>22613.81133</v>
      </c>
      <c r="H39" s="1"/>
      <c r="I39" s="1"/>
      <c r="J39" s="1"/>
      <c r="K39" s="1"/>
      <c r="L39" s="1"/>
      <c r="P39" s="81"/>
      <c r="Q39" s="81"/>
    </row>
    <row r="40" spans="1:17" ht="12.75">
      <c r="A40" s="42"/>
      <c r="B40" s="25">
        <f>+B39/$F$39</f>
        <v>0.1951961982695112</v>
      </c>
      <c r="C40" s="25">
        <f>+C39/$F$39</f>
        <v>0.16793095399014282</v>
      </c>
      <c r="D40" s="25">
        <f>+D39/$F$39</f>
        <v>0.11875309123311763</v>
      </c>
      <c r="E40" s="132">
        <f>+E39/F39</f>
        <v>0.5181197565072283</v>
      </c>
      <c r="F40" s="43"/>
      <c r="H40" s="1"/>
      <c r="I40" s="1"/>
      <c r="J40" s="1"/>
      <c r="K40" s="1"/>
      <c r="L40" s="1"/>
      <c r="P40" s="82"/>
      <c r="Q40" s="81"/>
    </row>
    <row r="41" spans="8:17" ht="12.75">
      <c r="H41" s="1"/>
      <c r="I41" s="1"/>
      <c r="J41" s="1"/>
      <c r="K41" s="1"/>
      <c r="L41" s="1"/>
      <c r="P41" s="81"/>
      <c r="Q41" s="81"/>
    </row>
    <row r="42" spans="8:12" ht="12.75">
      <c r="H42" s="1"/>
      <c r="I42" s="1"/>
      <c r="J42" s="1"/>
      <c r="K42" s="1"/>
      <c r="L42" s="1"/>
    </row>
    <row r="43" spans="8:12" ht="12.75">
      <c r="H43" s="1"/>
      <c r="I43" s="1"/>
      <c r="J43" s="1"/>
      <c r="K43" s="1"/>
      <c r="L43" s="1"/>
    </row>
    <row r="44" spans="8:12" ht="12.75">
      <c r="H44" s="1"/>
      <c r="I44" s="1"/>
      <c r="J44" s="1"/>
      <c r="K44" s="1"/>
      <c r="L44" s="1"/>
    </row>
    <row r="45" spans="8:12" ht="12.75">
      <c r="H45" s="1"/>
      <c r="I45" s="1"/>
      <c r="J45" s="1"/>
      <c r="K45" s="1"/>
      <c r="L45" s="1"/>
    </row>
    <row r="46" spans="8:12" ht="12.75">
      <c r="H46" s="1"/>
      <c r="I46" s="1"/>
      <c r="J46" s="1"/>
      <c r="K46" s="1"/>
      <c r="L46" s="1"/>
    </row>
    <row r="47" spans="8:12" ht="12.75">
      <c r="H47" s="1"/>
      <c r="I47" s="1"/>
      <c r="J47" s="44"/>
      <c r="K47" s="44"/>
      <c r="L47" s="44"/>
    </row>
    <row r="48" spans="1:12" ht="12.75">
      <c r="A48" s="39" t="s">
        <v>15</v>
      </c>
      <c r="B48" s="39"/>
      <c r="C48" s="39"/>
      <c r="H48" s="1"/>
      <c r="I48" s="1"/>
      <c r="J48" s="44"/>
      <c r="K48" s="44"/>
      <c r="L48" s="44"/>
    </row>
    <row r="49" spans="1:12" ht="12.75">
      <c r="A49" s="39"/>
      <c r="B49" s="39"/>
      <c r="C49" s="39"/>
      <c r="F49" s="1"/>
      <c r="G49" s="1"/>
      <c r="H49" s="1"/>
      <c r="I49" s="1"/>
      <c r="J49" s="44"/>
      <c r="K49" s="44"/>
      <c r="L49" s="44"/>
    </row>
    <row r="50" spans="1:12" ht="12.75">
      <c r="A50" s="1"/>
      <c r="B50" s="1"/>
      <c r="C50" s="1"/>
      <c r="F50" s="1"/>
      <c r="G50" s="1"/>
      <c r="H50" s="1"/>
      <c r="I50" s="1"/>
      <c r="J50" s="1"/>
      <c r="K50" s="1"/>
      <c r="L50" s="1"/>
    </row>
    <row r="51" spans="1:12" ht="15" customHeight="1">
      <c r="A51" s="184" t="s">
        <v>8</v>
      </c>
      <c r="B51" s="185" t="s">
        <v>1</v>
      </c>
      <c r="C51" s="186" t="s">
        <v>2</v>
      </c>
      <c r="D51" s="187" t="s">
        <v>5</v>
      </c>
      <c r="G51" s="1"/>
      <c r="H51" s="1"/>
      <c r="I51" s="1"/>
      <c r="J51" s="1"/>
      <c r="K51" s="1"/>
      <c r="L51" s="1"/>
    </row>
    <row r="52" spans="1:14" ht="15" customHeight="1">
      <c r="A52" s="188" t="s">
        <v>10</v>
      </c>
      <c r="B52" s="188"/>
      <c r="C52" s="189"/>
      <c r="D52" s="190"/>
      <c r="G52" s="45"/>
      <c r="H52" s="45"/>
      <c r="I52" s="45"/>
      <c r="J52" s="45"/>
      <c r="K52" s="45"/>
      <c r="L52" s="45"/>
      <c r="N52" t="s">
        <v>6</v>
      </c>
    </row>
    <row r="53" spans="1:15" ht="12.75">
      <c r="A53" s="6">
        <v>500</v>
      </c>
      <c r="B53" s="124">
        <v>1955.96</v>
      </c>
      <c r="C53" s="114"/>
      <c r="D53" s="110">
        <f>+SUM(B53:C53)</f>
        <v>1955.96</v>
      </c>
      <c r="G53" s="3"/>
      <c r="H53" s="44"/>
      <c r="I53" s="44"/>
      <c r="J53" s="44"/>
      <c r="K53" s="44"/>
      <c r="L53" s="44"/>
      <c r="M53" t="s">
        <v>1</v>
      </c>
      <c r="N53" s="30">
        <f>+B63</f>
        <v>22335.831330000005</v>
      </c>
      <c r="O53" s="82">
        <f>+N53/N55</f>
        <v>0.9877075121949379</v>
      </c>
    </row>
    <row r="54" spans="1:15" ht="12.75">
      <c r="A54" s="2"/>
      <c r="B54" s="114"/>
      <c r="C54" s="114"/>
      <c r="D54" s="70">
        <f>+D53/$D$63</f>
        <v>0.0864940443455977</v>
      </c>
      <c r="G54" s="46"/>
      <c r="H54" s="47"/>
      <c r="I54" s="48"/>
      <c r="J54" s="48"/>
      <c r="K54" s="48"/>
      <c r="L54" s="48"/>
      <c r="M54" t="s">
        <v>2</v>
      </c>
      <c r="N54" s="30">
        <f>+C63</f>
        <v>277.98</v>
      </c>
      <c r="O54" s="82">
        <f>+N54/N55</f>
        <v>0.012292487805062091</v>
      </c>
    </row>
    <row r="55" spans="1:14" ht="12.75">
      <c r="A55" s="2">
        <v>220</v>
      </c>
      <c r="B55" s="114">
        <v>8970.343510000002</v>
      </c>
      <c r="C55" s="114"/>
      <c r="D55" s="110">
        <f>+SUM(B55:C55)</f>
        <v>8970.343510000002</v>
      </c>
      <c r="F55" s="3"/>
      <c r="G55" s="102"/>
      <c r="H55" s="50"/>
      <c r="I55" s="51"/>
      <c r="J55" s="51"/>
      <c r="K55" s="51"/>
      <c r="L55" s="51"/>
      <c r="M55" t="s">
        <v>6</v>
      </c>
      <c r="N55" s="72">
        <f>SUM(N53:N54)</f>
        <v>22613.811330000004</v>
      </c>
    </row>
    <row r="56" spans="1:12" ht="12.75">
      <c r="A56" s="2"/>
      <c r="B56" s="114"/>
      <c r="C56" s="114"/>
      <c r="D56" s="70">
        <f>+D55/$D$63</f>
        <v>0.3966754378152849</v>
      </c>
      <c r="G56" s="52"/>
      <c r="H56" s="53"/>
      <c r="I56" s="48"/>
      <c r="J56" s="48"/>
      <c r="K56" s="48"/>
      <c r="L56" s="48"/>
    </row>
    <row r="57" spans="1:12" ht="12.75">
      <c r="A57" s="2">
        <v>138</v>
      </c>
      <c r="B57" s="114">
        <v>4386.603900000002</v>
      </c>
      <c r="C57" s="114"/>
      <c r="D57" s="110">
        <f>+SUM(B57:C57)</f>
        <v>4386.603900000002</v>
      </c>
      <c r="G57" s="49"/>
      <c r="H57" s="50"/>
      <c r="I57" s="51"/>
      <c r="J57" s="51"/>
      <c r="K57" s="51"/>
      <c r="L57" s="51"/>
    </row>
    <row r="58" spans="1:15" ht="12.75">
      <c r="A58" s="2"/>
      <c r="B58" s="114"/>
      <c r="C58" s="114"/>
      <c r="D58" s="70">
        <f>+D57/$D$63</f>
        <v>0.1939789731145688</v>
      </c>
      <c r="G58" s="52"/>
      <c r="H58" s="53"/>
      <c r="I58" s="48"/>
      <c r="J58" s="48"/>
      <c r="K58" s="48"/>
      <c r="L58" s="48"/>
      <c r="N58" s="47"/>
      <c r="O58" s="47"/>
    </row>
    <row r="59" spans="1:12" ht="12.75">
      <c r="A59" s="78" t="s">
        <v>16</v>
      </c>
      <c r="B59" s="114">
        <v>5022.339100000003</v>
      </c>
      <c r="C59" s="114"/>
      <c r="D59" s="110">
        <f>+SUM(B59:C59)</f>
        <v>5022.339100000003</v>
      </c>
      <c r="G59" s="49"/>
      <c r="H59" s="50"/>
      <c r="I59" s="51"/>
      <c r="J59" s="51"/>
      <c r="K59" s="51"/>
      <c r="L59" s="51"/>
    </row>
    <row r="60" spans="1:12" ht="12.75">
      <c r="A60" s="2"/>
      <c r="B60" s="114"/>
      <c r="C60" s="114"/>
      <c r="D60" s="70">
        <f>+D59/$D$63</f>
        <v>0.22209166896768312</v>
      </c>
      <c r="G60" s="52"/>
      <c r="H60" s="53"/>
      <c r="I60" s="48"/>
      <c r="J60" s="48"/>
      <c r="K60" s="48"/>
      <c r="L60" s="48"/>
    </row>
    <row r="61" spans="1:12" ht="12.75">
      <c r="A61" s="2" t="s">
        <v>7</v>
      </c>
      <c r="B61" s="114">
        <v>2000.5848200000003</v>
      </c>
      <c r="C61" s="114">
        <v>277.98</v>
      </c>
      <c r="D61" s="110">
        <f>+SUM(B61:C61)</f>
        <v>2278.5648200000005</v>
      </c>
      <c r="G61" s="54"/>
      <c r="H61" s="50"/>
      <c r="I61" s="51"/>
      <c r="J61" s="51"/>
      <c r="K61" s="51"/>
      <c r="L61" s="51"/>
    </row>
    <row r="62" spans="1:12" ht="13.5" thickBot="1">
      <c r="A62" s="14"/>
      <c r="B62" s="46"/>
      <c r="C62" s="12"/>
      <c r="D62" s="70">
        <f>+D61/$D$63</f>
        <v>0.10075987575686562</v>
      </c>
      <c r="G62" s="53"/>
      <c r="H62" s="53"/>
      <c r="I62" s="55"/>
      <c r="J62" s="55"/>
      <c r="K62" s="55"/>
      <c r="L62" s="55"/>
    </row>
    <row r="63" spans="1:12" ht="15.75" thickTop="1">
      <c r="A63" s="29" t="s">
        <v>5</v>
      </c>
      <c r="B63" s="41">
        <f>+SUM(B53:B62)</f>
        <v>22335.831330000005</v>
      </c>
      <c r="C63" s="41">
        <f>+SUM(C53:C62)</f>
        <v>277.98</v>
      </c>
      <c r="D63" s="111">
        <f>+SUM(B63:C63)</f>
        <v>22613.811330000004</v>
      </c>
      <c r="G63" s="56"/>
      <c r="H63" s="10"/>
      <c r="I63" s="10"/>
      <c r="J63" s="10"/>
      <c r="K63" s="10"/>
      <c r="L63" s="10"/>
    </row>
    <row r="64" spans="1:12" ht="12.75">
      <c r="A64" s="24"/>
      <c r="B64" s="25">
        <f>+B63/D63</f>
        <v>0.9877075121949379</v>
      </c>
      <c r="C64" s="132">
        <f>+C63/D63</f>
        <v>0.012292487805062091</v>
      </c>
      <c r="D64" s="74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sheetProtection/>
  <printOptions horizontalCentered="1" verticalCentered="1"/>
  <pageMargins left="0.5905511811023623" right="0.75" top="0.5905511811023623" bottom="1" header="0" footer="0"/>
  <pageSetup fitToHeight="1" fitToWidth="1" horizontalDpi="600" verticalDpi="600" orientation="portrait" paperSize="9" scale="63" r:id="rId2"/>
  <ignoredErrors>
    <ignoredError sqref="F29 F39 D53" formulaRange="1"/>
    <ignoredError sqref="F30:F31 D54:D62 F33:F38" formula="1" formulaRange="1"/>
    <ignoredError sqref="F9:F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view="pageBreakPreview" zoomScale="85" zoomScaleNormal="80" zoomScaleSheetLayoutView="85" workbookViewId="0" topLeftCell="A1">
      <selection activeCell="R27" sqref="Q27:R27"/>
    </sheetView>
  </sheetViews>
  <sheetFormatPr defaultColWidth="11.421875" defaultRowHeight="12.75"/>
  <cols>
    <col min="1" max="1" width="18.28125" style="0" customWidth="1"/>
    <col min="2" max="2" width="12.7109375" style="0" customWidth="1"/>
    <col min="3" max="3" width="16.7109375" style="0" customWidth="1"/>
    <col min="4" max="5" width="12.7109375" style="0" customWidth="1"/>
    <col min="6" max="6" width="10.140625" style="0" customWidth="1"/>
    <col min="7" max="7" width="12.7109375" style="0" customWidth="1"/>
    <col min="8" max="8" width="9.28125" style="0" customWidth="1"/>
    <col min="9" max="9" width="10.57421875" style="0" customWidth="1"/>
    <col min="11" max="11" width="1.7109375" style="0" customWidth="1"/>
    <col min="13" max="13" width="34.140625" style="0" customWidth="1"/>
    <col min="14" max="15" width="8.28125" style="0" customWidth="1"/>
    <col min="16" max="16" width="11.57421875" style="0" customWidth="1"/>
    <col min="17" max="17" width="12.7109375" style="0" customWidth="1"/>
    <col min="18" max="18" width="12.7109375" style="0" bestFit="1" customWidth="1"/>
  </cols>
  <sheetData>
    <row r="1" spans="1:4" ht="20.25">
      <c r="A1" s="8" t="s">
        <v>18</v>
      </c>
      <c r="B1" s="8"/>
      <c r="C1" s="8"/>
      <c r="D1" s="7"/>
    </row>
    <row r="2" spans="1:4" ht="20.25">
      <c r="A2" s="8"/>
      <c r="B2" s="8"/>
      <c r="C2" s="8"/>
      <c r="D2" s="7"/>
    </row>
    <row r="3" spans="1:6" ht="12.75">
      <c r="A3" s="10" t="s">
        <v>19</v>
      </c>
      <c r="B3" s="10"/>
      <c r="C3" s="10"/>
      <c r="D3" s="10"/>
      <c r="E3" s="10"/>
      <c r="F3" s="10"/>
    </row>
    <row r="4" spans="1:13" ht="12.75">
      <c r="A4" s="11"/>
      <c r="B4" s="11"/>
      <c r="C4" s="11"/>
      <c r="D4" s="11"/>
      <c r="E4" s="11"/>
      <c r="F4" s="11"/>
      <c r="L4" s="57"/>
      <c r="M4" s="57"/>
    </row>
    <row r="5" spans="1:13" ht="14.25" customHeight="1">
      <c r="A5" s="191" t="s">
        <v>9</v>
      </c>
      <c r="B5" s="191" t="s">
        <v>0</v>
      </c>
      <c r="C5" s="191" t="s">
        <v>0</v>
      </c>
      <c r="D5" s="191" t="s">
        <v>48</v>
      </c>
      <c r="E5" s="192" t="s">
        <v>0</v>
      </c>
      <c r="F5" s="193" t="s">
        <v>5</v>
      </c>
      <c r="L5" s="57"/>
      <c r="M5" s="57"/>
    </row>
    <row r="6" spans="1:6" ht="14.25" customHeight="1">
      <c r="A6" s="194" t="s">
        <v>10</v>
      </c>
      <c r="B6" s="194" t="s">
        <v>46</v>
      </c>
      <c r="C6" s="194" t="s">
        <v>47</v>
      </c>
      <c r="D6" s="194" t="s">
        <v>4</v>
      </c>
      <c r="E6" s="195" t="s">
        <v>49</v>
      </c>
      <c r="F6" s="196"/>
    </row>
    <row r="7" spans="1:6" ht="14.25" customHeight="1">
      <c r="A7" s="61"/>
      <c r="B7" s="61"/>
      <c r="C7" s="61"/>
      <c r="D7" s="61"/>
      <c r="E7" s="62"/>
      <c r="F7" s="63"/>
    </row>
    <row r="8" spans="1:21" ht="14.25" customHeight="1">
      <c r="A8" s="2">
        <v>500</v>
      </c>
      <c r="B8" s="114">
        <v>1946</v>
      </c>
      <c r="C8" s="114">
        <v>9.96</v>
      </c>
      <c r="D8" s="114"/>
      <c r="E8" s="114"/>
      <c r="F8" s="13">
        <f>SUM(B8:E8)</f>
        <v>1955.96</v>
      </c>
      <c r="R8" s="172">
        <f>+U8/$U$14</f>
        <v>0.08757050369434359</v>
      </c>
      <c r="T8" s="141" t="s">
        <v>58</v>
      </c>
      <c r="U8" s="67">
        <f>+F8</f>
        <v>1955.96</v>
      </c>
    </row>
    <row r="9" spans="1:21" ht="14.25" customHeight="1">
      <c r="A9" s="14"/>
      <c r="B9" s="114"/>
      <c r="C9" s="114"/>
      <c r="D9" s="114"/>
      <c r="E9" s="114"/>
      <c r="F9" s="83">
        <f>+F8/$F$18</f>
        <v>0.08757050369434358</v>
      </c>
      <c r="R9" s="172">
        <f>+U9/$U$14</f>
        <v>0.4016122515194513</v>
      </c>
      <c r="T9" s="100" t="s">
        <v>61</v>
      </c>
      <c r="U9" s="68">
        <f>+F10</f>
        <v>8970.343509999999</v>
      </c>
    </row>
    <row r="10" spans="1:21" ht="14.25" customHeight="1">
      <c r="A10" s="2">
        <v>220</v>
      </c>
      <c r="B10" s="114">
        <v>2162.8900000000003</v>
      </c>
      <c r="C10" s="114">
        <v>1148.64051</v>
      </c>
      <c r="D10" s="114">
        <v>2287.119999999999</v>
      </c>
      <c r="E10" s="114">
        <v>3371.692999999999</v>
      </c>
      <c r="F10" s="13">
        <f>SUM(B10:E10)</f>
        <v>8970.343509999999</v>
      </c>
      <c r="R10" s="172">
        <f>+U10/$U$14</f>
        <v>0.19639313331078959</v>
      </c>
      <c r="T10" s="32" t="s">
        <v>11</v>
      </c>
      <c r="U10" s="68">
        <f>+F12</f>
        <v>4386.6039</v>
      </c>
    </row>
    <row r="11" spans="1:21" ht="14.25" customHeight="1">
      <c r="A11" s="14"/>
      <c r="B11" s="114"/>
      <c r="C11" s="114"/>
      <c r="D11" s="114"/>
      <c r="E11" s="114"/>
      <c r="F11" s="15">
        <f>+F10/$F$18</f>
        <v>0.40161225151945124</v>
      </c>
      <c r="R11" s="172">
        <f>+U11/$U$14</f>
        <v>0.22485570497903656</v>
      </c>
      <c r="T11" s="100" t="s">
        <v>63</v>
      </c>
      <c r="U11" s="68">
        <f>+F14</f>
        <v>5022.339100000001</v>
      </c>
    </row>
    <row r="12" spans="1:21" ht="14.25" customHeight="1">
      <c r="A12" s="2">
        <v>138</v>
      </c>
      <c r="B12" s="114">
        <v>84.19</v>
      </c>
      <c r="C12" s="114">
        <v>387.25800000000004</v>
      </c>
      <c r="D12" s="114">
        <v>398.34</v>
      </c>
      <c r="E12" s="114">
        <v>3516.8158999999996</v>
      </c>
      <c r="F12" s="13">
        <f>SUM(B12:E12)</f>
        <v>4386.6039</v>
      </c>
      <c r="R12" s="172">
        <f>+U12/$U$14</f>
        <v>0.08956840649637912</v>
      </c>
      <c r="T12" s="142" t="s">
        <v>64</v>
      </c>
      <c r="U12" s="69">
        <f>+F16</f>
        <v>2000.58482</v>
      </c>
    </row>
    <row r="13" spans="1:21" ht="14.25" customHeight="1">
      <c r="A13" s="14"/>
      <c r="B13" s="114"/>
      <c r="C13" s="114"/>
      <c r="D13" s="114"/>
      <c r="E13" s="114"/>
      <c r="F13" s="15">
        <f>+F12/$F$18</f>
        <v>0.19639313331078956</v>
      </c>
      <c r="T13" s="142"/>
      <c r="U13" s="69"/>
    </row>
    <row r="14" spans="1:21" ht="14.25" customHeight="1">
      <c r="A14" s="78" t="s">
        <v>16</v>
      </c>
      <c r="B14" s="114">
        <v>120.14999999999999</v>
      </c>
      <c r="C14" s="114">
        <v>1166.7794000000001</v>
      </c>
      <c r="D14" s="114"/>
      <c r="E14" s="114">
        <v>3735.409700000001</v>
      </c>
      <c r="F14" s="13">
        <f>SUM(B14:E14)</f>
        <v>5022.339100000001</v>
      </c>
      <c r="U14" s="30">
        <f>SUM(U8:U13)</f>
        <v>22335.831329999997</v>
      </c>
    </row>
    <row r="15" spans="1:6" ht="14.25" customHeight="1">
      <c r="A15" s="14"/>
      <c r="B15" s="114"/>
      <c r="C15" s="114"/>
      <c r="D15" s="114"/>
      <c r="E15" s="114"/>
      <c r="F15" s="15">
        <f>+F14/$F$18</f>
        <v>0.2248557049790365</v>
      </c>
    </row>
    <row r="16" spans="1:18" ht="14.25" customHeight="1">
      <c r="A16" s="2" t="s">
        <v>7</v>
      </c>
      <c r="B16" s="114">
        <v>100.9</v>
      </c>
      <c r="C16" s="114">
        <v>831.5510000000002</v>
      </c>
      <c r="D16" s="114"/>
      <c r="E16" s="114">
        <v>1068.13382</v>
      </c>
      <c r="F16" s="13">
        <f>SUM(B16:E16)</f>
        <v>2000.58482</v>
      </c>
      <c r="Q16">
        <v>1946</v>
      </c>
      <c r="R16">
        <v>9.96</v>
      </c>
    </row>
    <row r="17" spans="1:20" ht="14.25" customHeight="1" thickBot="1">
      <c r="A17" s="14"/>
      <c r="B17" s="14"/>
      <c r="C17" s="14"/>
      <c r="D17" s="28"/>
      <c r="E17" s="20"/>
      <c r="F17" s="21">
        <f>+F16/$F$18</f>
        <v>0.08956840649637911</v>
      </c>
      <c r="Q17">
        <v>2162.8900000000003</v>
      </c>
      <c r="R17">
        <v>1148.64051</v>
      </c>
      <c r="S17">
        <v>2287.119999999999</v>
      </c>
      <c r="T17">
        <v>3371.692999999999</v>
      </c>
    </row>
    <row r="18" spans="1:20" ht="14.25" customHeight="1" thickTop="1">
      <c r="A18" s="29" t="s">
        <v>5</v>
      </c>
      <c r="B18" s="127">
        <f>+SUM(B8:B17)</f>
        <v>4414.129999999999</v>
      </c>
      <c r="C18" s="127">
        <f>+SUM(C8:C17)</f>
        <v>3544.1889100000008</v>
      </c>
      <c r="D18" s="127">
        <f>+SUM(D8:D17)</f>
        <v>2685.459999999999</v>
      </c>
      <c r="E18" s="125">
        <f>+SUM(E8:E17)</f>
        <v>11692.05242</v>
      </c>
      <c r="F18" s="23">
        <f>SUM(B18:E18)</f>
        <v>22335.83133</v>
      </c>
      <c r="Q18">
        <v>84.19</v>
      </c>
      <c r="R18">
        <v>387.25800000000004</v>
      </c>
      <c r="S18">
        <v>398.34</v>
      </c>
      <c r="T18">
        <v>3516.8158999999996</v>
      </c>
    </row>
    <row r="19" spans="1:20" ht="14.25" customHeight="1">
      <c r="A19" s="24"/>
      <c r="B19" s="126">
        <f>+B18/$F$18</f>
        <v>0.19762550740930934</v>
      </c>
      <c r="C19" s="25">
        <f>+C18/$F$18</f>
        <v>0.15867727767265516</v>
      </c>
      <c r="D19" s="25">
        <f>+D18/$F$18</f>
        <v>0.12023102969948865</v>
      </c>
      <c r="E19" s="128">
        <f>+E18/F18</f>
        <v>0.5234661852185467</v>
      </c>
      <c r="F19" s="27"/>
      <c r="Q19">
        <v>120.14999999999999</v>
      </c>
      <c r="R19">
        <v>1166.7794000000001</v>
      </c>
      <c r="T19">
        <v>3735.409700000001</v>
      </c>
    </row>
    <row r="20" spans="1:20" ht="14.25" customHeight="1">
      <c r="A20" s="10"/>
      <c r="B20" s="10"/>
      <c r="C20" s="10"/>
      <c r="D20" s="101"/>
      <c r="E20" s="101"/>
      <c r="F20" s="10"/>
      <c r="Q20">
        <v>100.9</v>
      </c>
      <c r="R20">
        <v>831.5510000000002</v>
      </c>
      <c r="T20">
        <v>1068.13382</v>
      </c>
    </row>
    <row r="21" spans="1:6" ht="14.25" customHeight="1">
      <c r="A21" s="10"/>
      <c r="B21" s="10"/>
      <c r="C21" s="10"/>
      <c r="D21" s="101"/>
      <c r="E21" s="101"/>
      <c r="F21" s="10"/>
    </row>
    <row r="22" spans="1:19" ht="14.25" customHeight="1">
      <c r="A22" s="10" t="s">
        <v>20</v>
      </c>
      <c r="B22" s="10"/>
      <c r="C22" s="10"/>
      <c r="D22" s="10"/>
      <c r="E22" s="10"/>
      <c r="F22" s="10"/>
      <c r="S22" s="1"/>
    </row>
    <row r="23" spans="1:6" ht="14.25" customHeight="1">
      <c r="A23" s="11"/>
      <c r="B23" s="11"/>
      <c r="C23" s="11"/>
      <c r="D23" s="11"/>
      <c r="E23" s="11"/>
      <c r="F23" s="11"/>
    </row>
    <row r="24" spans="1:6" ht="14.25" customHeight="1">
      <c r="A24" s="191" t="s">
        <v>9</v>
      </c>
      <c r="B24" s="191" t="s">
        <v>0</v>
      </c>
      <c r="C24" s="191" t="s">
        <v>0</v>
      </c>
      <c r="D24" s="191" t="s">
        <v>48</v>
      </c>
      <c r="E24" s="192" t="s">
        <v>0</v>
      </c>
      <c r="F24" s="193" t="s">
        <v>5</v>
      </c>
    </row>
    <row r="25" spans="1:6" ht="14.25" customHeight="1">
      <c r="A25" s="194" t="s">
        <v>10</v>
      </c>
      <c r="B25" s="194" t="s">
        <v>46</v>
      </c>
      <c r="C25" s="194" t="s">
        <v>47</v>
      </c>
      <c r="D25" s="194" t="s">
        <v>4</v>
      </c>
      <c r="E25" s="195" t="s">
        <v>49</v>
      </c>
      <c r="F25" s="196"/>
    </row>
    <row r="26" spans="1:6" ht="14.25" customHeight="1">
      <c r="A26" s="61"/>
      <c r="B26" s="61"/>
      <c r="C26" s="61"/>
      <c r="D26" s="61"/>
      <c r="E26" s="62"/>
      <c r="F26" s="63"/>
    </row>
    <row r="27" spans="1:21" ht="14.25" customHeight="1">
      <c r="A27" s="2">
        <v>138</v>
      </c>
      <c r="B27" s="2"/>
      <c r="C27" s="2"/>
      <c r="D27" s="17"/>
      <c r="E27" s="12"/>
      <c r="F27" s="13"/>
      <c r="G27" s="30"/>
      <c r="R27" s="9">
        <f>+U27/$U$30</f>
        <v>0</v>
      </c>
      <c r="T27" s="31" t="s">
        <v>11</v>
      </c>
      <c r="U27" s="67">
        <f>+F27</f>
        <v>0</v>
      </c>
    </row>
    <row r="28" spans="1:21" ht="14.25" customHeight="1">
      <c r="A28" s="14"/>
      <c r="B28" s="14"/>
      <c r="C28" s="14"/>
      <c r="D28" s="28"/>
      <c r="E28" s="64"/>
      <c r="F28" s="15"/>
      <c r="R28" s="9">
        <f>+U28/$U$30</f>
        <v>0</v>
      </c>
      <c r="T28" s="100" t="s">
        <v>53</v>
      </c>
      <c r="U28" s="68">
        <f>+F29</f>
        <v>0</v>
      </c>
    </row>
    <row r="29" spans="1:21" ht="14.25" customHeight="1">
      <c r="A29" s="78" t="s">
        <v>16</v>
      </c>
      <c r="B29" s="78"/>
      <c r="C29" s="78"/>
      <c r="D29" s="17"/>
      <c r="E29" s="12"/>
      <c r="F29" s="13"/>
      <c r="G29" s="30"/>
      <c r="R29" s="9">
        <f>+U29/$U$30</f>
        <v>1</v>
      </c>
      <c r="T29" s="33" t="s">
        <v>12</v>
      </c>
      <c r="U29" s="69">
        <f>+F31</f>
        <v>277.98</v>
      </c>
    </row>
    <row r="30" spans="1:21" ht="14.25" customHeight="1">
      <c r="A30" s="14"/>
      <c r="B30" s="14"/>
      <c r="C30" s="14"/>
      <c r="D30" s="16"/>
      <c r="E30" s="64"/>
      <c r="F30" s="15"/>
      <c r="Q30" s="7"/>
      <c r="U30">
        <f>SUM(U27:U29)</f>
        <v>277.98</v>
      </c>
    </row>
    <row r="31" spans="1:6" ht="14.25" customHeight="1">
      <c r="A31" s="2" t="s">
        <v>7</v>
      </c>
      <c r="B31" s="2"/>
      <c r="C31" s="135">
        <v>253.37</v>
      </c>
      <c r="D31" s="136"/>
      <c r="E31" s="137">
        <v>24.61</v>
      </c>
      <c r="F31" s="13">
        <f>SUM(B31:E31)</f>
        <v>277.98</v>
      </c>
    </row>
    <row r="32" spans="1:6" ht="14.25" customHeight="1" thickBot="1">
      <c r="A32" s="14"/>
      <c r="B32" s="14"/>
      <c r="C32" s="14"/>
      <c r="D32" s="28"/>
      <c r="E32" s="64"/>
      <c r="F32" s="15">
        <f>+F31/$F$33</f>
        <v>1</v>
      </c>
    </row>
    <row r="33" spans="1:6" ht="14.25" customHeight="1" thickTop="1">
      <c r="A33" s="29" t="s">
        <v>5</v>
      </c>
      <c r="B33" s="29"/>
      <c r="C33" s="138">
        <f>+SUM(C27:C32)</f>
        <v>253.37</v>
      </c>
      <c r="D33" s="139"/>
      <c r="E33" s="140">
        <f>+SUM(E27:E32)</f>
        <v>24.61</v>
      </c>
      <c r="F33" s="65">
        <f>+F31+F29+F27</f>
        <v>277.98</v>
      </c>
    </row>
    <row r="34" spans="1:21" ht="14.25" customHeight="1">
      <c r="A34" s="24"/>
      <c r="B34" s="66"/>
      <c r="C34" s="66">
        <f>+C33/$F$33</f>
        <v>0.9114684509676955</v>
      </c>
      <c r="D34" s="66"/>
      <c r="E34" s="66">
        <f>+E33/$F$33</f>
        <v>0.08853154903230448</v>
      </c>
      <c r="F34" s="27"/>
      <c r="T34" s="76" t="s">
        <v>6</v>
      </c>
      <c r="U34" s="30">
        <f>+U14+U30</f>
        <v>22613.811329999997</v>
      </c>
    </row>
    <row r="35" spans="1:6" ht="12.75">
      <c r="A35" s="1"/>
      <c r="B35" s="1"/>
      <c r="C35" s="1"/>
      <c r="D35" s="1"/>
      <c r="E35" s="1"/>
      <c r="F35" s="73"/>
    </row>
    <row r="36" spans="5:6" ht="12.75">
      <c r="E36" s="30"/>
      <c r="F36" s="30"/>
    </row>
    <row r="37" spans="5:6" ht="12.75">
      <c r="E37" s="30"/>
      <c r="F37" s="30"/>
    </row>
    <row r="38" spans="5:17" ht="12.75">
      <c r="E38" s="30"/>
      <c r="Q38" s="30"/>
    </row>
    <row r="39" ht="12.75">
      <c r="E39" s="30"/>
    </row>
    <row r="41" ht="12.75">
      <c r="N41" s="7"/>
    </row>
    <row r="43" ht="12.75">
      <c r="G43" s="9"/>
    </row>
    <row r="44" ht="12.75">
      <c r="G44" s="9"/>
    </row>
    <row r="45" ht="12.75">
      <c r="G45" s="9"/>
    </row>
    <row r="46" ht="12.75">
      <c r="G46" s="9"/>
    </row>
    <row r="47" ht="12.75">
      <c r="G47" s="1"/>
    </row>
    <row r="71" spans="6:12" ht="12.75">
      <c r="F71" s="1"/>
      <c r="G71" s="76" t="s">
        <v>65</v>
      </c>
      <c r="H71" s="76" t="s">
        <v>66</v>
      </c>
      <c r="I71" s="77" t="s">
        <v>67</v>
      </c>
      <c r="J71" s="77" t="s">
        <v>68</v>
      </c>
      <c r="L71" s="77" t="s">
        <v>5</v>
      </c>
    </row>
    <row r="72" spans="6:12" ht="12.75">
      <c r="F72" s="1" t="s">
        <v>1</v>
      </c>
      <c r="G72">
        <f>+B18</f>
        <v>4414.129999999999</v>
      </c>
      <c r="H72">
        <f>+C18</f>
        <v>3544.1889100000008</v>
      </c>
      <c r="I72">
        <f>+D18</f>
        <v>2685.459999999999</v>
      </c>
      <c r="J72">
        <f>+E18</f>
        <v>11692.05242</v>
      </c>
      <c r="L72" s="73">
        <f>G72+H72+I72+J72</f>
        <v>22335.83133</v>
      </c>
    </row>
    <row r="73" spans="6:12" ht="12.75">
      <c r="F73" s="77" t="s">
        <v>2</v>
      </c>
      <c r="G73">
        <f>+B33</f>
        <v>0</v>
      </c>
      <c r="H73">
        <f>+C33</f>
        <v>253.37</v>
      </c>
      <c r="I73">
        <f>+D33</f>
        <v>0</v>
      </c>
      <c r="J73">
        <f>+E33</f>
        <v>24.61</v>
      </c>
      <c r="L73" s="73">
        <f>G73+H73+I73+J73</f>
        <v>277.98</v>
      </c>
    </row>
    <row r="74" spans="6:12" ht="12.75">
      <c r="F74" s="1" t="s">
        <v>6</v>
      </c>
      <c r="G74" s="73">
        <f>SUM(G72:G73)</f>
        <v>4414.129999999999</v>
      </c>
      <c r="H74" s="73">
        <f>SUM(H72:H73)</f>
        <v>3797.5589100000007</v>
      </c>
      <c r="I74" s="73">
        <f>SUM(I72:I73)</f>
        <v>2685.459999999999</v>
      </c>
      <c r="J74" s="73">
        <f>SUM(J72:J73)</f>
        <v>11716.66242</v>
      </c>
      <c r="L74" s="73">
        <f>SUM(L72:L73)</f>
        <v>22613.81133</v>
      </c>
    </row>
    <row r="75" spans="6:12" ht="12.75">
      <c r="F75" s="1"/>
      <c r="I75" s="34"/>
      <c r="J75" s="35"/>
      <c r="L75" s="34"/>
    </row>
    <row r="76" spans="6:12" ht="12.75">
      <c r="F76" s="1"/>
      <c r="I76" s="71"/>
      <c r="J76" s="36"/>
      <c r="L76" s="36"/>
    </row>
    <row r="77" spans="7:11" ht="12.75">
      <c r="G77" s="81">
        <f>+G72/$L$72</f>
        <v>0.19762550740930934</v>
      </c>
      <c r="H77" s="81">
        <f>+H72/$L$72</f>
        <v>0.15867727767265516</v>
      </c>
      <c r="I77" s="81">
        <f>+I72/$L$72</f>
        <v>0.12023102969948865</v>
      </c>
      <c r="J77" s="81">
        <f>+J72/$L$72</f>
        <v>0.5234661852185467</v>
      </c>
      <c r="K77" s="81">
        <f>+K72/$L$72</f>
        <v>0</v>
      </c>
    </row>
    <row r="78" spans="7:11" ht="12.75">
      <c r="G78" s="81">
        <f>+G73/$L$73</f>
        <v>0</v>
      </c>
      <c r="H78" s="81">
        <f>+H73/$L$73</f>
        <v>0.9114684509676955</v>
      </c>
      <c r="I78" s="81">
        <f>+I73/$L$73</f>
        <v>0</v>
      </c>
      <c r="J78" s="81">
        <f>+J73/$L$73</f>
        <v>0.08853154903230448</v>
      </c>
      <c r="K78" s="81">
        <f>+K73/$L$73</f>
        <v>0</v>
      </c>
    </row>
  </sheetData>
  <sheetProtection/>
  <printOptions/>
  <pageMargins left="0.4330708661417323" right="0.2362204724409449" top="0.8661417322834646" bottom="0.984251968503937" header="0.2755905511811024" footer="0"/>
  <pageSetup fitToHeight="2" horizontalDpi="600" verticalDpi="600" orientation="portrait" paperSize="9" scale="48" r:id="rId2"/>
  <ignoredErrors>
    <ignoredError sqref="F8" formulaRange="1"/>
    <ignoredError sqref="F9:F17" formula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view="pageBreakPreview" zoomScale="145" zoomScaleNormal="80" zoomScaleSheetLayoutView="145" zoomScalePageLayoutView="55" workbookViewId="0" topLeftCell="A1">
      <selection activeCell="C60" sqref="C60"/>
    </sheetView>
  </sheetViews>
  <sheetFormatPr defaultColWidth="11.421875" defaultRowHeight="12.75"/>
  <cols>
    <col min="1" max="1" width="17.28125" style="0" customWidth="1"/>
    <col min="2" max="2" width="19.7109375" style="0" customWidth="1"/>
    <col min="3" max="3" width="20.421875" style="0" customWidth="1"/>
    <col min="4" max="5" width="13.00390625" style="0" customWidth="1"/>
    <col min="6" max="6" width="9.8515625" style="0" customWidth="1"/>
    <col min="7" max="7" width="13.00390625" style="0" customWidth="1"/>
    <col min="8" max="8" width="13.421875" style="0" customWidth="1"/>
    <col min="9" max="9" width="12.28125" style="0" customWidth="1"/>
    <col min="10" max="10" width="1.421875" style="0" customWidth="1"/>
    <col min="11" max="11" width="24.7109375" style="0" bestFit="1" customWidth="1"/>
    <col min="13" max="13" width="12.57421875" style="0" bestFit="1" customWidth="1"/>
  </cols>
  <sheetData>
    <row r="1" spans="1:10" ht="24" customHeight="1">
      <c r="A1" s="129" t="s">
        <v>57</v>
      </c>
      <c r="B1" s="84"/>
      <c r="C1" s="37"/>
      <c r="D1" s="37"/>
      <c r="E1" s="37"/>
      <c r="F1" s="37"/>
      <c r="G1" s="37"/>
      <c r="H1" s="37"/>
      <c r="I1" s="37"/>
      <c r="J1" s="37"/>
    </row>
    <row r="2" spans="1:10" ht="24.75" customHeight="1">
      <c r="A2" s="85"/>
      <c r="B2" s="85"/>
      <c r="C2" s="85"/>
      <c r="D2" s="85"/>
      <c r="E2" s="85"/>
      <c r="F2" s="85"/>
      <c r="G2" s="86"/>
      <c r="H2" s="86"/>
      <c r="I2" s="86"/>
      <c r="J2" s="86"/>
    </row>
    <row r="3" spans="1:10" ht="19.5" customHeight="1">
      <c r="A3" s="197" t="s">
        <v>21</v>
      </c>
      <c r="B3" s="198" t="s">
        <v>82</v>
      </c>
      <c r="C3" s="198"/>
      <c r="D3" s="199" t="s">
        <v>22</v>
      </c>
      <c r="E3" s="199" t="s">
        <v>83</v>
      </c>
      <c r="F3" s="199" t="s">
        <v>23</v>
      </c>
      <c r="G3" s="200" t="s">
        <v>84</v>
      </c>
      <c r="H3" s="173"/>
      <c r="I3" s="86"/>
      <c r="J3" s="86"/>
    </row>
    <row r="4" spans="1:8" ht="19.5" customHeight="1">
      <c r="A4" s="201"/>
      <c r="B4" s="202" t="s">
        <v>80</v>
      </c>
      <c r="C4" s="202" t="s">
        <v>81</v>
      </c>
      <c r="D4" s="203"/>
      <c r="E4" s="203"/>
      <c r="F4" s="203"/>
      <c r="G4" s="204"/>
      <c r="H4" s="173"/>
    </row>
    <row r="5" spans="1:8" s="1" customFormat="1" ht="7.5" customHeight="1">
      <c r="A5" s="166"/>
      <c r="B5" s="154"/>
      <c r="C5" s="154"/>
      <c r="D5" s="167"/>
      <c r="E5" s="167"/>
      <c r="F5" s="158"/>
      <c r="G5" s="159"/>
      <c r="H5" s="150"/>
    </row>
    <row r="6" spans="1:8" ht="14.25" customHeight="1">
      <c r="A6" s="153" t="s">
        <v>24</v>
      </c>
      <c r="B6" s="152" t="s">
        <v>86</v>
      </c>
      <c r="C6" s="152" t="s">
        <v>87</v>
      </c>
      <c r="D6" s="151" t="s">
        <v>92</v>
      </c>
      <c r="E6" s="151">
        <v>500</v>
      </c>
      <c r="F6" s="151">
        <v>2</v>
      </c>
      <c r="G6" s="163">
        <v>377</v>
      </c>
      <c r="H6" s="150"/>
    </row>
    <row r="7" spans="1:8" ht="14.25" customHeight="1">
      <c r="A7" s="153" t="s">
        <v>24</v>
      </c>
      <c r="B7" s="152" t="s">
        <v>87</v>
      </c>
      <c r="C7" s="152" t="s">
        <v>88</v>
      </c>
      <c r="D7" s="151" t="s">
        <v>92</v>
      </c>
      <c r="E7" s="151">
        <v>500</v>
      </c>
      <c r="F7" s="151">
        <v>1</v>
      </c>
      <c r="G7" s="163">
        <v>145</v>
      </c>
      <c r="H7" s="150"/>
    </row>
    <row r="8" spans="1:8" ht="14.25" customHeight="1">
      <c r="A8" s="153" t="s">
        <v>24</v>
      </c>
      <c r="B8" s="152" t="s">
        <v>88</v>
      </c>
      <c r="C8" s="152" t="s">
        <v>89</v>
      </c>
      <c r="D8" s="151" t="s">
        <v>92</v>
      </c>
      <c r="E8" s="151">
        <v>500</v>
      </c>
      <c r="F8" s="151">
        <v>1</v>
      </c>
      <c r="G8" s="163">
        <v>326.9</v>
      </c>
      <c r="H8" s="150"/>
    </row>
    <row r="9" spans="1:8" ht="14.25" customHeight="1">
      <c r="A9" s="153" t="s">
        <v>24</v>
      </c>
      <c r="B9" s="152" t="s">
        <v>97</v>
      </c>
      <c r="C9" s="152" t="s">
        <v>96</v>
      </c>
      <c r="D9" s="151" t="s">
        <v>25</v>
      </c>
      <c r="E9" s="151">
        <v>220</v>
      </c>
      <c r="F9" s="151">
        <v>1</v>
      </c>
      <c r="G9" s="163">
        <v>266.64</v>
      </c>
      <c r="H9" s="150"/>
    </row>
    <row r="10" spans="1:8" ht="14.25" customHeight="1">
      <c r="A10" s="153" t="s">
        <v>24</v>
      </c>
      <c r="B10" s="152" t="s">
        <v>100</v>
      </c>
      <c r="C10" s="152" t="s">
        <v>98</v>
      </c>
      <c r="D10" s="151" t="s">
        <v>25</v>
      </c>
      <c r="E10" s="151">
        <v>220</v>
      </c>
      <c r="F10" s="151">
        <v>2</v>
      </c>
      <c r="G10" s="163">
        <v>220.25</v>
      </c>
      <c r="H10" s="150"/>
    </row>
    <row r="11" spans="1:8" ht="14.25" customHeight="1">
      <c r="A11" s="153" t="s">
        <v>24</v>
      </c>
      <c r="B11" s="152" t="s">
        <v>96</v>
      </c>
      <c r="C11" s="152" t="s">
        <v>99</v>
      </c>
      <c r="D11" s="151" t="s">
        <v>25</v>
      </c>
      <c r="E11" s="151">
        <v>220</v>
      </c>
      <c r="F11" s="151">
        <v>1</v>
      </c>
      <c r="G11" s="163">
        <v>206.7</v>
      </c>
      <c r="H11" s="150"/>
    </row>
    <row r="12" spans="1:8" ht="14.25" customHeight="1">
      <c r="A12" s="153" t="s">
        <v>24</v>
      </c>
      <c r="B12" s="152" t="s">
        <v>99</v>
      </c>
      <c r="C12" s="152" t="s">
        <v>101</v>
      </c>
      <c r="D12" s="151" t="s">
        <v>25</v>
      </c>
      <c r="E12" s="151">
        <v>220</v>
      </c>
      <c r="F12" s="151">
        <v>1</v>
      </c>
      <c r="G12" s="163">
        <v>167.48</v>
      </c>
      <c r="H12" s="150"/>
    </row>
    <row r="13" spans="1:15" ht="14.25" customHeight="1">
      <c r="A13" s="153" t="s">
        <v>24</v>
      </c>
      <c r="B13" s="152" t="s">
        <v>102</v>
      </c>
      <c r="C13" s="152" t="s">
        <v>103</v>
      </c>
      <c r="D13" s="151" t="s">
        <v>25</v>
      </c>
      <c r="E13" s="151">
        <v>220</v>
      </c>
      <c r="F13" s="151">
        <v>1</v>
      </c>
      <c r="G13" s="163">
        <v>137</v>
      </c>
      <c r="H13" s="150"/>
      <c r="K13" s="88"/>
      <c r="L13" s="87"/>
      <c r="M13" s="44"/>
      <c r="N13" s="44"/>
      <c r="O13" s="44"/>
    </row>
    <row r="14" spans="1:15" ht="14.25" customHeight="1">
      <c r="A14" s="153" t="s">
        <v>24</v>
      </c>
      <c r="B14" s="152" t="s">
        <v>101</v>
      </c>
      <c r="C14" s="152" t="s">
        <v>104</v>
      </c>
      <c r="D14" s="151" t="s">
        <v>25</v>
      </c>
      <c r="E14" s="151">
        <v>220</v>
      </c>
      <c r="F14" s="151">
        <v>2</v>
      </c>
      <c r="G14" s="163">
        <v>111</v>
      </c>
      <c r="H14" s="150"/>
      <c r="K14" s="87"/>
      <c r="L14" s="87"/>
      <c r="M14" s="44"/>
      <c r="N14" s="44"/>
      <c r="O14" s="44"/>
    </row>
    <row r="15" spans="1:15" ht="14.25" customHeight="1">
      <c r="A15" s="153" t="s">
        <v>24</v>
      </c>
      <c r="B15" s="152" t="s">
        <v>104</v>
      </c>
      <c r="C15" s="152" t="s">
        <v>105</v>
      </c>
      <c r="D15" s="151" t="s">
        <v>25</v>
      </c>
      <c r="E15" s="151">
        <v>220</v>
      </c>
      <c r="F15" s="151">
        <v>2</v>
      </c>
      <c r="G15" s="163">
        <v>100.2</v>
      </c>
      <c r="H15" s="150"/>
      <c r="K15" s="87"/>
      <c r="L15" s="87"/>
      <c r="M15" s="44"/>
      <c r="N15" s="44"/>
      <c r="O15" s="44"/>
    </row>
    <row r="16" spans="1:8" ht="14.25" customHeight="1">
      <c r="A16" s="153" t="s">
        <v>24</v>
      </c>
      <c r="B16" s="152" t="s">
        <v>102</v>
      </c>
      <c r="C16" s="152" t="s">
        <v>106</v>
      </c>
      <c r="D16" s="151" t="s">
        <v>25</v>
      </c>
      <c r="E16" s="151">
        <v>220</v>
      </c>
      <c r="F16" s="151">
        <v>1</v>
      </c>
      <c r="G16" s="163">
        <v>93.98</v>
      </c>
      <c r="H16" s="150"/>
    </row>
    <row r="17" spans="1:8" ht="14.25" customHeight="1">
      <c r="A17" s="153" t="s">
        <v>24</v>
      </c>
      <c r="B17" s="152" t="s">
        <v>102</v>
      </c>
      <c r="C17" s="152" t="s">
        <v>105</v>
      </c>
      <c r="D17" s="151" t="s">
        <v>92</v>
      </c>
      <c r="E17" s="151">
        <v>220</v>
      </c>
      <c r="F17" s="151">
        <v>1</v>
      </c>
      <c r="G17" s="163">
        <v>103.7</v>
      </c>
      <c r="H17" s="150"/>
    </row>
    <row r="18" spans="1:8" ht="14.25" customHeight="1">
      <c r="A18" s="153" t="s">
        <v>109</v>
      </c>
      <c r="B18" s="152" t="s">
        <v>107</v>
      </c>
      <c r="C18" s="152" t="s">
        <v>108</v>
      </c>
      <c r="D18" s="151" t="s">
        <v>25</v>
      </c>
      <c r="E18" s="151">
        <v>220</v>
      </c>
      <c r="F18" s="151">
        <v>2</v>
      </c>
      <c r="G18" s="163">
        <v>181.88</v>
      </c>
      <c r="H18" s="150"/>
    </row>
    <row r="19" spans="1:8" ht="14.25" customHeight="1">
      <c r="A19" s="153" t="s">
        <v>109</v>
      </c>
      <c r="B19" s="152" t="s">
        <v>115</v>
      </c>
      <c r="C19" s="152" t="s">
        <v>116</v>
      </c>
      <c r="D19" s="151" t="s">
        <v>25</v>
      </c>
      <c r="E19" s="151">
        <v>220</v>
      </c>
      <c r="F19" s="151">
        <v>2</v>
      </c>
      <c r="G19" s="163">
        <v>194.82</v>
      </c>
      <c r="H19" s="150"/>
    </row>
    <row r="20" spans="1:11" ht="14.25" customHeight="1">
      <c r="A20" s="153" t="s">
        <v>109</v>
      </c>
      <c r="B20" s="152" t="s">
        <v>115</v>
      </c>
      <c r="C20" s="152" t="s">
        <v>117</v>
      </c>
      <c r="D20" s="151" t="s">
        <v>25</v>
      </c>
      <c r="E20" s="151">
        <v>220</v>
      </c>
      <c r="F20" s="151">
        <v>2</v>
      </c>
      <c r="G20" s="163">
        <v>192.22</v>
      </c>
      <c r="H20" s="150"/>
      <c r="K20" s="76"/>
    </row>
    <row r="21" spans="1:11" ht="14.25" customHeight="1">
      <c r="A21" s="153" t="s">
        <v>109</v>
      </c>
      <c r="B21" s="152" t="s">
        <v>117</v>
      </c>
      <c r="C21" s="152" t="s">
        <v>118</v>
      </c>
      <c r="D21" s="151" t="s">
        <v>25</v>
      </c>
      <c r="E21" s="151">
        <v>220</v>
      </c>
      <c r="F21" s="151">
        <v>2</v>
      </c>
      <c r="G21" s="163">
        <v>113.62</v>
      </c>
      <c r="H21" s="150"/>
      <c r="K21" s="89"/>
    </row>
    <row r="22" spans="1:8" ht="14.25" customHeight="1">
      <c r="A22" s="153" t="s">
        <v>109</v>
      </c>
      <c r="B22" s="152" t="s">
        <v>117</v>
      </c>
      <c r="C22" s="152" t="s">
        <v>124</v>
      </c>
      <c r="D22" s="151" t="s">
        <v>92</v>
      </c>
      <c r="E22" s="151">
        <v>220</v>
      </c>
      <c r="F22" s="151">
        <v>1</v>
      </c>
      <c r="G22" s="163">
        <v>106</v>
      </c>
      <c r="H22" s="150"/>
    </row>
    <row r="23" spans="1:11" ht="14.25" customHeight="1">
      <c r="A23" s="153" t="s">
        <v>28</v>
      </c>
      <c r="B23" s="152" t="s">
        <v>85</v>
      </c>
      <c r="C23" s="152" t="s">
        <v>121</v>
      </c>
      <c r="D23" s="151" t="s">
        <v>92</v>
      </c>
      <c r="E23" s="151">
        <v>220</v>
      </c>
      <c r="F23" s="151">
        <v>1</v>
      </c>
      <c r="G23" s="163">
        <v>106.8</v>
      </c>
      <c r="H23" s="150"/>
      <c r="K23" s="89"/>
    </row>
    <row r="24" spans="1:11" ht="14.25" customHeight="1">
      <c r="A24" s="153" t="s">
        <v>28</v>
      </c>
      <c r="B24" s="152" t="s">
        <v>85</v>
      </c>
      <c r="C24" s="152" t="s">
        <v>90</v>
      </c>
      <c r="D24" s="151" t="s">
        <v>92</v>
      </c>
      <c r="E24" s="151">
        <v>500</v>
      </c>
      <c r="F24" s="151">
        <v>1</v>
      </c>
      <c r="G24" s="163">
        <v>7.98</v>
      </c>
      <c r="H24" s="150"/>
      <c r="K24" s="90"/>
    </row>
    <row r="25" spans="1:11" ht="14.25" customHeight="1">
      <c r="A25" s="153" t="s">
        <v>28</v>
      </c>
      <c r="B25" s="152" t="s">
        <v>85</v>
      </c>
      <c r="C25" s="152" t="s">
        <v>91</v>
      </c>
      <c r="D25" s="151" t="s">
        <v>92</v>
      </c>
      <c r="E25" s="151">
        <v>500</v>
      </c>
      <c r="F25" s="151">
        <v>1</v>
      </c>
      <c r="G25" s="163">
        <v>1.98</v>
      </c>
      <c r="H25" s="150"/>
      <c r="K25" s="89"/>
    </row>
    <row r="26" spans="1:11" ht="14.25" customHeight="1">
      <c r="A26" s="153" t="s">
        <v>28</v>
      </c>
      <c r="B26" s="152" t="s">
        <v>85</v>
      </c>
      <c r="C26" s="152" t="s">
        <v>86</v>
      </c>
      <c r="D26" s="151" t="s">
        <v>92</v>
      </c>
      <c r="E26" s="151">
        <v>500</v>
      </c>
      <c r="F26" s="151">
        <v>1</v>
      </c>
      <c r="G26" s="163">
        <v>89.8</v>
      </c>
      <c r="H26" s="150"/>
      <c r="K26" s="89"/>
    </row>
    <row r="27" spans="1:11" ht="14.25" customHeight="1">
      <c r="A27" s="153" t="s">
        <v>28</v>
      </c>
      <c r="B27" s="152" t="s">
        <v>85</v>
      </c>
      <c r="C27" s="152" t="s">
        <v>93</v>
      </c>
      <c r="D27" s="151" t="s">
        <v>76</v>
      </c>
      <c r="E27" s="151">
        <v>500</v>
      </c>
      <c r="F27" s="151">
        <v>1</v>
      </c>
      <c r="G27" s="163">
        <v>357.7</v>
      </c>
      <c r="H27" s="150"/>
      <c r="K27" s="89"/>
    </row>
    <row r="28" spans="1:11" ht="14.25" customHeight="1">
      <c r="A28" s="153" t="s">
        <v>28</v>
      </c>
      <c r="B28" s="152" t="s">
        <v>93</v>
      </c>
      <c r="C28" s="152" t="s">
        <v>94</v>
      </c>
      <c r="D28" s="151" t="s">
        <v>76</v>
      </c>
      <c r="E28" s="151">
        <v>500</v>
      </c>
      <c r="F28" s="151">
        <v>1</v>
      </c>
      <c r="G28" s="163">
        <v>276.6</v>
      </c>
      <c r="H28" s="150"/>
      <c r="K28" s="89"/>
    </row>
    <row r="29" spans="1:11" ht="14.25" customHeight="1">
      <c r="A29" s="153" t="s">
        <v>28</v>
      </c>
      <c r="B29" s="152" t="s">
        <v>94</v>
      </c>
      <c r="C29" s="152" t="s">
        <v>95</v>
      </c>
      <c r="D29" s="151" t="s">
        <v>76</v>
      </c>
      <c r="E29" s="151">
        <v>500</v>
      </c>
      <c r="F29" s="151">
        <v>1</v>
      </c>
      <c r="G29" s="163">
        <v>255.5</v>
      </c>
      <c r="H29" s="150"/>
      <c r="K29" s="89"/>
    </row>
    <row r="30" spans="1:12" ht="14.25" customHeight="1">
      <c r="A30" s="153" t="s">
        <v>28</v>
      </c>
      <c r="B30" s="152" t="s">
        <v>110</v>
      </c>
      <c r="C30" s="152" t="s">
        <v>111</v>
      </c>
      <c r="D30" s="151" t="s">
        <v>25</v>
      </c>
      <c r="E30" s="151">
        <v>220</v>
      </c>
      <c r="F30" s="151">
        <v>1</v>
      </c>
      <c r="G30" s="163">
        <v>166.06</v>
      </c>
      <c r="H30" s="150"/>
      <c r="K30" t="s">
        <v>34</v>
      </c>
      <c r="L30" t="s">
        <v>35</v>
      </c>
    </row>
    <row r="31" spans="1:13" ht="14.25" customHeight="1">
      <c r="A31" s="153" t="s">
        <v>28</v>
      </c>
      <c r="B31" s="152" t="s">
        <v>112</v>
      </c>
      <c r="C31" s="152" t="s">
        <v>113</v>
      </c>
      <c r="D31" s="151" t="s">
        <v>25</v>
      </c>
      <c r="E31" s="151">
        <v>220</v>
      </c>
      <c r="F31" s="151">
        <v>1</v>
      </c>
      <c r="G31" s="163">
        <v>155</v>
      </c>
      <c r="H31" s="150"/>
      <c r="K31" s="103" t="s">
        <v>77</v>
      </c>
      <c r="L31" s="91">
        <v>113.5</v>
      </c>
      <c r="M31" s="81">
        <f>+(L31/$L$43)</f>
        <v>0.005257296653788162</v>
      </c>
    </row>
    <row r="32" spans="1:13" ht="14.25" customHeight="1">
      <c r="A32" s="153" t="s">
        <v>28</v>
      </c>
      <c r="B32" s="152" t="s">
        <v>85</v>
      </c>
      <c r="C32" s="152" t="s">
        <v>114</v>
      </c>
      <c r="D32" s="151" t="s">
        <v>25</v>
      </c>
      <c r="E32" s="151">
        <v>220</v>
      </c>
      <c r="F32" s="151">
        <v>1</v>
      </c>
      <c r="G32" s="163">
        <v>107.5</v>
      </c>
      <c r="H32" s="150"/>
      <c r="K32" s="44" t="s">
        <v>42</v>
      </c>
      <c r="L32" s="92">
        <v>351.40000000000003</v>
      </c>
      <c r="M32" s="81">
        <f>+(L32/$L$43)</f>
        <v>0.01627677571930538</v>
      </c>
    </row>
    <row r="33" spans="1:13" ht="14.25" customHeight="1">
      <c r="A33" s="153" t="s">
        <v>28</v>
      </c>
      <c r="B33" s="152" t="s">
        <v>122</v>
      </c>
      <c r="C33" s="152" t="s">
        <v>123</v>
      </c>
      <c r="D33" s="151" t="s">
        <v>92</v>
      </c>
      <c r="E33" s="151">
        <v>220</v>
      </c>
      <c r="F33" s="151">
        <v>2</v>
      </c>
      <c r="G33" s="163">
        <v>314.54</v>
      </c>
      <c r="H33" s="150"/>
      <c r="K33" s="3" t="s">
        <v>13</v>
      </c>
      <c r="L33" s="91">
        <v>357.44000000000005</v>
      </c>
      <c r="M33" s="81">
        <f>+(L33/$L$43)</f>
        <v>0.01655654727691666</v>
      </c>
    </row>
    <row r="34" spans="1:13" ht="14.25" customHeight="1">
      <c r="A34" s="153" t="s">
        <v>28</v>
      </c>
      <c r="B34" s="152" t="s">
        <v>115</v>
      </c>
      <c r="C34" s="152" t="s">
        <v>122</v>
      </c>
      <c r="D34" s="151" t="s">
        <v>92</v>
      </c>
      <c r="E34" s="151">
        <v>220</v>
      </c>
      <c r="F34" s="151">
        <v>2</v>
      </c>
      <c r="G34" s="163">
        <v>296.26</v>
      </c>
      <c r="H34" s="150"/>
      <c r="K34" s="3" t="s">
        <v>41</v>
      </c>
      <c r="L34" s="91">
        <v>392.71000000000004</v>
      </c>
      <c r="M34" s="81">
        <f>+(L34/$L$43)</f>
        <v>0.018190246422107044</v>
      </c>
    </row>
    <row r="35" spans="1:13" ht="14.25" customHeight="1">
      <c r="A35" s="153" t="s">
        <v>28</v>
      </c>
      <c r="B35" s="152" t="s">
        <v>85</v>
      </c>
      <c r="C35" s="152" t="s">
        <v>119</v>
      </c>
      <c r="D35" s="151" t="s">
        <v>92</v>
      </c>
      <c r="E35" s="151">
        <v>220</v>
      </c>
      <c r="F35" s="151">
        <v>2</v>
      </c>
      <c r="G35" s="163">
        <v>50.1</v>
      </c>
      <c r="H35" s="150"/>
      <c r="K35" s="147" t="s">
        <v>78</v>
      </c>
      <c r="L35" s="99">
        <v>406.04</v>
      </c>
      <c r="M35" s="81">
        <f>+(L35/$L$43)</f>
        <v>0.018807689280212737</v>
      </c>
    </row>
    <row r="36" spans="1:13" ht="14.25" customHeight="1">
      <c r="A36" s="153" t="s">
        <v>28</v>
      </c>
      <c r="B36" s="152" t="s">
        <v>119</v>
      </c>
      <c r="C36" s="152" t="s">
        <v>86</v>
      </c>
      <c r="D36" s="151" t="s">
        <v>92</v>
      </c>
      <c r="E36" s="151">
        <v>220</v>
      </c>
      <c r="F36" s="151">
        <v>2</v>
      </c>
      <c r="G36" s="163">
        <v>39.1</v>
      </c>
      <c r="H36" s="150"/>
      <c r="K36" s="3" t="s">
        <v>26</v>
      </c>
      <c r="L36" s="91">
        <v>393.063</v>
      </c>
      <c r="M36" s="81">
        <f>+(L36/$L$43)</f>
        <v>0.01820659730949724</v>
      </c>
    </row>
    <row r="37" spans="1:13" ht="14.25" customHeight="1">
      <c r="A37" s="153" t="s">
        <v>28</v>
      </c>
      <c r="B37" s="160" t="s">
        <v>86</v>
      </c>
      <c r="C37" s="160" t="s">
        <v>120</v>
      </c>
      <c r="D37" s="155" t="s">
        <v>92</v>
      </c>
      <c r="E37" s="155">
        <v>220</v>
      </c>
      <c r="F37" s="155">
        <v>2</v>
      </c>
      <c r="G37" s="164">
        <v>10.8</v>
      </c>
      <c r="H37" s="150"/>
      <c r="K37" s="147" t="s">
        <v>29</v>
      </c>
      <c r="L37" s="91">
        <v>534.43</v>
      </c>
      <c r="M37" s="81">
        <f>+(L37/$L$43)</f>
        <v>0.024754687671224736</v>
      </c>
    </row>
    <row r="38" spans="1:13" ht="6.75" customHeight="1">
      <c r="A38" s="168"/>
      <c r="B38" s="169"/>
      <c r="C38" s="169"/>
      <c r="D38" s="170"/>
      <c r="E38" s="170"/>
      <c r="F38" s="170"/>
      <c r="G38" s="171"/>
      <c r="H38" s="150"/>
      <c r="K38" s="93" t="s">
        <v>76</v>
      </c>
      <c r="L38" s="91">
        <v>949.3</v>
      </c>
      <c r="M38" s="81">
        <f>+(L38/$L$43)</f>
        <v>0.0439713807351639</v>
      </c>
    </row>
    <row r="39" spans="1:13" ht="12.75">
      <c r="A39" s="156" t="s">
        <v>5</v>
      </c>
      <c r="B39" s="157"/>
      <c r="C39" s="161"/>
      <c r="D39" s="162"/>
      <c r="E39" s="161"/>
      <c r="F39" s="157"/>
      <c r="G39" s="165">
        <f>SUM(G6:G37)</f>
        <v>5280.1100000000015</v>
      </c>
      <c r="H39" s="149">
        <f>SUM(H5:H37)</f>
        <v>0</v>
      </c>
      <c r="K39" s="93" t="s">
        <v>75</v>
      </c>
      <c r="L39" s="91">
        <v>1013.5399999999998</v>
      </c>
      <c r="M39" s="81">
        <f>+(L39/$L$43)</f>
        <v>0.04694696432141369</v>
      </c>
    </row>
    <row r="40" spans="8:13" ht="12.75">
      <c r="H40" s="44"/>
      <c r="K40" s="3" t="s">
        <v>27</v>
      </c>
      <c r="L40" s="91">
        <v>2077.58</v>
      </c>
      <c r="M40" s="81">
        <f>+(L40/$L$43)</f>
        <v>0.09623307825530582</v>
      </c>
    </row>
    <row r="41" spans="1:13" ht="12.75">
      <c r="A41" t="s">
        <v>30</v>
      </c>
      <c r="C41" s="3"/>
      <c r="D41" s="3"/>
      <c r="E41" s="3"/>
      <c r="F41" s="3"/>
      <c r="G41" s="3"/>
      <c r="H41" s="44"/>
      <c r="I41" s="3"/>
      <c r="J41" s="3"/>
      <c r="K41" s="103" t="s">
        <v>25</v>
      </c>
      <c r="L41" s="91">
        <v>4659.5689999999995</v>
      </c>
      <c r="M41" s="81">
        <f>+(L41/$L$43)</f>
        <v>0.2158302776369608</v>
      </c>
    </row>
    <row r="42" spans="3:13" ht="12.75">
      <c r="C42" s="3"/>
      <c r="D42" s="3"/>
      <c r="E42" s="3"/>
      <c r="F42" s="3"/>
      <c r="G42" s="3"/>
      <c r="H42" s="3"/>
      <c r="I42" s="3"/>
      <c r="J42" s="3"/>
      <c r="K42" s="103" t="s">
        <v>79</v>
      </c>
      <c r="L42" s="91">
        <v>10340.47033</v>
      </c>
      <c r="M42" s="81">
        <f>+(L42/$L$43)</f>
        <v>0.4789684587181038</v>
      </c>
    </row>
    <row r="43" spans="12:13" ht="12.75">
      <c r="L43" s="72">
        <f>SUM(L31:L42)</f>
        <v>21589.04233</v>
      </c>
      <c r="M43" s="72">
        <f>SUM(M31:M42)</f>
        <v>1</v>
      </c>
    </row>
    <row r="46" spans="1:3" ht="16.5">
      <c r="A46" s="84" t="s">
        <v>60</v>
      </c>
      <c r="B46" s="84"/>
      <c r="C46" s="37"/>
    </row>
    <row r="47" spans="1:5" ht="16.5">
      <c r="A47" s="84" t="s">
        <v>127</v>
      </c>
      <c r="B47" s="84"/>
      <c r="C47" s="37"/>
      <c r="E47" s="99"/>
    </row>
    <row r="49" spans="1:15" ht="15" customHeight="1">
      <c r="A49" s="205" t="s">
        <v>31</v>
      </c>
      <c r="B49" s="206"/>
      <c r="C49" s="207" t="s">
        <v>32</v>
      </c>
      <c r="D49" s="208"/>
      <c r="E49" s="208"/>
      <c r="F49" s="208"/>
      <c r="G49" s="209"/>
      <c r="H49" s="210" t="s">
        <v>5</v>
      </c>
      <c r="I49" s="211" t="s">
        <v>33</v>
      </c>
      <c r="K49">
        <v>500</v>
      </c>
      <c r="L49">
        <v>220</v>
      </c>
      <c r="M49">
        <v>138</v>
      </c>
      <c r="N49" t="s">
        <v>16</v>
      </c>
      <c r="O49" t="s">
        <v>7</v>
      </c>
    </row>
    <row r="50" spans="1:9" ht="15" customHeight="1">
      <c r="A50" s="212"/>
      <c r="B50" s="213"/>
      <c r="C50" s="210">
        <v>500</v>
      </c>
      <c r="D50" s="210">
        <v>220</v>
      </c>
      <c r="E50" s="210">
        <v>138</v>
      </c>
      <c r="F50" s="210" t="s">
        <v>16</v>
      </c>
      <c r="G50" s="214" t="s">
        <v>7</v>
      </c>
      <c r="H50" s="210" t="s">
        <v>36</v>
      </c>
      <c r="I50" s="194" t="s">
        <v>37</v>
      </c>
    </row>
    <row r="51" spans="1:9" ht="15" customHeight="1">
      <c r="A51" s="222" t="s">
        <v>72</v>
      </c>
      <c r="B51" s="223"/>
      <c r="C51" s="217"/>
      <c r="D51" s="217">
        <v>3458.6089999999995</v>
      </c>
      <c r="E51" s="217">
        <v>1240.5100000000002</v>
      </c>
      <c r="F51" s="217">
        <v>34</v>
      </c>
      <c r="G51" s="218"/>
      <c r="H51" s="217">
        <f>SUM(C51:G51)</f>
        <v>4733.119</v>
      </c>
      <c r="I51" s="219">
        <f>+H51/$H$66*100</f>
        <v>20.930213536012555</v>
      </c>
    </row>
    <row r="52" spans="1:9" ht="15" customHeight="1">
      <c r="A52" s="222" t="s">
        <v>40</v>
      </c>
      <c r="B52" s="223"/>
      <c r="C52" s="220">
        <v>948.66</v>
      </c>
      <c r="D52" s="220">
        <v>1464.91</v>
      </c>
      <c r="E52" s="220">
        <v>58.43</v>
      </c>
      <c r="F52" s="220"/>
      <c r="G52" s="221"/>
      <c r="H52" s="220">
        <f>SUM(C52:G52)</f>
        <v>2472</v>
      </c>
      <c r="I52" s="219">
        <f>+H52/$H$66*100</f>
        <v>10.931372708149327</v>
      </c>
    </row>
    <row r="53" spans="1:9" ht="15" customHeight="1">
      <c r="A53" s="215" t="s">
        <v>69</v>
      </c>
      <c r="B53" s="216"/>
      <c r="C53" s="220">
        <v>1007.3</v>
      </c>
      <c r="D53" s="220">
        <v>59.5</v>
      </c>
      <c r="E53" s="220"/>
      <c r="F53" s="220"/>
      <c r="G53" s="221"/>
      <c r="H53" s="220">
        <f>SUM(C53:G53)</f>
        <v>1066.8</v>
      </c>
      <c r="I53" s="219">
        <f>+H53/$H$66*100</f>
        <v>4.717471037643083</v>
      </c>
    </row>
    <row r="54" spans="1:9" ht="15" customHeight="1">
      <c r="A54" s="215" t="s">
        <v>38</v>
      </c>
      <c r="B54" s="216"/>
      <c r="C54" s="220"/>
      <c r="D54" s="220">
        <v>1010.3800000000001</v>
      </c>
      <c r="E54" s="220">
        <v>3.16</v>
      </c>
      <c r="F54" s="220"/>
      <c r="G54" s="221"/>
      <c r="H54" s="220">
        <f>SUM(C54:G54)</f>
        <v>1013.5400000000001</v>
      </c>
      <c r="I54" s="219">
        <f>+H54/$H$66*100</f>
        <v>4.48195125186799</v>
      </c>
    </row>
    <row r="55" spans="1:9" ht="15" customHeight="1">
      <c r="A55" s="215" t="s">
        <v>70</v>
      </c>
      <c r="B55" s="216"/>
      <c r="C55" s="220"/>
      <c r="D55" s="220">
        <v>141.9</v>
      </c>
      <c r="E55" s="220"/>
      <c r="F55" s="220"/>
      <c r="G55" s="221"/>
      <c r="H55" s="220">
        <f>SUM(C55:G55)</f>
        <v>141.9</v>
      </c>
      <c r="I55" s="219">
        <f>+H55/$H$66*100</f>
        <v>0.6274926323974068</v>
      </c>
    </row>
    <row r="56" spans="1:9" ht="15" customHeight="1">
      <c r="A56" s="215" t="s">
        <v>126</v>
      </c>
      <c r="B56" s="216"/>
      <c r="C56" s="225"/>
      <c r="D56" s="220">
        <v>131.8</v>
      </c>
      <c r="E56" s="220"/>
      <c r="F56" s="220"/>
      <c r="G56" s="221"/>
      <c r="H56" s="220">
        <f>SUM(C56:G56)</f>
        <v>131.8</v>
      </c>
      <c r="I56" s="219">
        <f>+H56/$H$66*100</f>
        <v>0.5828296613811009</v>
      </c>
    </row>
    <row r="57" spans="1:9" ht="15" customHeight="1">
      <c r="A57" s="222" t="s">
        <v>44</v>
      </c>
      <c r="B57" s="223"/>
      <c r="C57" s="220"/>
      <c r="D57" s="220">
        <v>534.4300000000001</v>
      </c>
      <c r="E57" s="220"/>
      <c r="F57" s="220"/>
      <c r="G57" s="221"/>
      <c r="H57" s="220">
        <f>SUM(C57:G57)</f>
        <v>534.4300000000001</v>
      </c>
      <c r="I57" s="219">
        <f>+H57/$H$66*100</f>
        <v>2.3632902574499375</v>
      </c>
    </row>
    <row r="58" spans="1:9" ht="15" customHeight="1">
      <c r="A58" s="222" t="s">
        <v>71</v>
      </c>
      <c r="B58" s="223"/>
      <c r="C58" s="224"/>
      <c r="D58" s="224">
        <v>402.8</v>
      </c>
      <c r="E58" s="220">
        <v>3.24</v>
      </c>
      <c r="F58" s="220"/>
      <c r="G58" s="221"/>
      <c r="H58" s="220">
        <f>SUM(C58:G58)</f>
        <v>406.04</v>
      </c>
      <c r="I58" s="219">
        <f>+H58/$H$66*100</f>
        <v>1.7955398763822623</v>
      </c>
    </row>
    <row r="59" spans="1:9" ht="15" customHeight="1">
      <c r="A59" s="222" t="s">
        <v>55</v>
      </c>
      <c r="B59" s="223"/>
      <c r="C59" s="220"/>
      <c r="D59" s="220">
        <v>393.063</v>
      </c>
      <c r="E59" s="220"/>
      <c r="F59" s="220"/>
      <c r="G59" s="221"/>
      <c r="H59" s="220">
        <f>SUM(C59:G59)</f>
        <v>393.063</v>
      </c>
      <c r="I59" s="219">
        <f>+H59/$H$66*100</f>
        <v>1.7381545917408165</v>
      </c>
    </row>
    <row r="60" spans="1:9" ht="15" customHeight="1">
      <c r="A60" s="222" t="s">
        <v>43</v>
      </c>
      <c r="B60" s="223"/>
      <c r="C60" s="220"/>
      <c r="D60" s="220">
        <v>262.19</v>
      </c>
      <c r="E60" s="220">
        <v>130.52</v>
      </c>
      <c r="F60" s="220"/>
      <c r="G60" s="221"/>
      <c r="H60" s="220">
        <f>SUM(C60:G60)</f>
        <v>392.71000000000004</v>
      </c>
      <c r="I60" s="219">
        <f>+H60/$H$66*100</f>
        <v>1.7365935987934153</v>
      </c>
    </row>
    <row r="61" spans="1:9" ht="15" customHeight="1">
      <c r="A61" s="222" t="s">
        <v>39</v>
      </c>
      <c r="B61" s="223"/>
      <c r="C61" s="220"/>
      <c r="D61" s="220">
        <v>147.91000000000003</v>
      </c>
      <c r="E61" s="220">
        <v>103.76</v>
      </c>
      <c r="F61" s="220">
        <v>105.77</v>
      </c>
      <c r="G61" s="221"/>
      <c r="H61" s="220">
        <f>SUM(C61:G61)</f>
        <v>357.44</v>
      </c>
      <c r="I61" s="219">
        <f>+H61/$H$66*100</f>
        <v>1.580626966343404</v>
      </c>
    </row>
    <row r="62" spans="1:9" ht="15" customHeight="1">
      <c r="A62" s="222" t="s">
        <v>54</v>
      </c>
      <c r="B62" s="223"/>
      <c r="C62" s="224"/>
      <c r="D62" s="224">
        <v>82.7</v>
      </c>
      <c r="E62" s="220">
        <v>268.70000000000005</v>
      </c>
      <c r="F62" s="220"/>
      <c r="G62" s="221"/>
      <c r="H62" s="220">
        <f>SUM(C62:G62)</f>
        <v>351.40000000000003</v>
      </c>
      <c r="I62" s="219">
        <f>+H62/$H$66*100</f>
        <v>1.553917625260386</v>
      </c>
    </row>
    <row r="63" spans="1:9" ht="15" customHeight="1">
      <c r="A63" s="222" t="s">
        <v>125</v>
      </c>
      <c r="B63" s="223"/>
      <c r="C63" s="220"/>
      <c r="D63" s="220"/>
      <c r="E63" s="220">
        <v>178.87</v>
      </c>
      <c r="F63" s="220"/>
      <c r="G63" s="221"/>
      <c r="H63" s="220">
        <f>SUM(C63:G63)</f>
        <v>178.87</v>
      </c>
      <c r="I63" s="219">
        <f>+H63/$H$66*100</f>
        <v>0.7909767946224394</v>
      </c>
    </row>
    <row r="64" spans="1:9" ht="15" customHeight="1">
      <c r="A64" s="222" t="s">
        <v>128</v>
      </c>
      <c r="B64" s="223"/>
      <c r="C64" s="225"/>
      <c r="D64" s="220"/>
      <c r="E64" s="220"/>
      <c r="F64" s="220">
        <v>33</v>
      </c>
      <c r="G64" s="221"/>
      <c r="H64" s="220">
        <f>SUM(C64:G64)</f>
        <v>33</v>
      </c>
      <c r="I64" s="219">
        <f>+H64/$H$66*100</f>
        <v>0.14592851916218763</v>
      </c>
    </row>
    <row r="65" spans="1:9" ht="15" customHeight="1">
      <c r="A65" s="144" t="s">
        <v>73</v>
      </c>
      <c r="B65" s="94"/>
      <c r="C65" s="3"/>
      <c r="D65" s="145">
        <v>880.151509999997</v>
      </c>
      <c r="E65" s="145">
        <v>2399.4138999999996</v>
      </c>
      <c r="F65" s="145">
        <v>4849.569099999999</v>
      </c>
      <c r="G65" s="146">
        <v>2278.56482</v>
      </c>
      <c r="H65" s="95">
        <f>SUM(C65:G65)</f>
        <v>10407.699329999996</v>
      </c>
      <c r="I65" s="130">
        <f>+H65/$H$66*100</f>
        <v>46.02364094279368</v>
      </c>
    </row>
    <row r="66" spans="1:9" ht="15" customHeight="1">
      <c r="A66" s="96" t="s">
        <v>45</v>
      </c>
      <c r="B66" s="96"/>
      <c r="C66" s="97">
        <f>+SUM(C51:C65)</f>
        <v>1955.96</v>
      </c>
      <c r="D66" s="97">
        <f aca="true" t="shared" si="0" ref="D66:I66">+SUM(D51:D65)</f>
        <v>8970.343509999995</v>
      </c>
      <c r="E66" s="97">
        <f t="shared" si="0"/>
        <v>4386.6039</v>
      </c>
      <c r="F66" s="97">
        <f t="shared" si="0"/>
        <v>5022.339099999999</v>
      </c>
      <c r="G66" s="97">
        <f t="shared" si="0"/>
        <v>2278.56482</v>
      </c>
      <c r="H66" s="97">
        <f t="shared" si="0"/>
        <v>22613.811329999997</v>
      </c>
      <c r="I66" s="148">
        <f t="shared" si="0"/>
        <v>99.99999999999999</v>
      </c>
    </row>
    <row r="67" spans="5:8" ht="12.75">
      <c r="E67" s="98"/>
      <c r="G67" s="98"/>
      <c r="H67" s="98"/>
    </row>
    <row r="68" spans="1:8" ht="14.25">
      <c r="A68" s="76" t="s">
        <v>74</v>
      </c>
      <c r="D68" s="99"/>
      <c r="E68" s="99"/>
      <c r="F68" s="99"/>
      <c r="H68" s="99"/>
    </row>
    <row r="69" spans="3:7" ht="12.75">
      <c r="C69" s="99"/>
      <c r="D69" s="99"/>
      <c r="E69" s="99"/>
      <c r="F69" s="99"/>
      <c r="G69" s="99"/>
    </row>
    <row r="92" ht="12.75">
      <c r="K92" s="99"/>
    </row>
  </sheetData>
  <sheetProtection/>
  <mergeCells count="7">
    <mergeCell ref="D3:D4"/>
    <mergeCell ref="E3:E4"/>
    <mergeCell ref="F3:F4"/>
    <mergeCell ref="G3:G4"/>
    <mergeCell ref="H3:H4"/>
    <mergeCell ref="A3:A4"/>
    <mergeCell ref="B3:C3"/>
  </mergeCells>
  <printOptions horizontalCentered="1"/>
  <pageMargins left="0.7755681818181818" right="0.7755681818181818" top="0.7755681818181818" bottom="0.7874015748031497" header="0" footer="0"/>
  <pageSetup horizontalDpi="600" verticalDpi="600" orientation="portrait" paperSize="9" scale="51" r:id="rId2"/>
  <ignoredErrors>
    <ignoredError sqref="C66:H6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POCHOA</dc:creator>
  <cp:keywords/>
  <dc:description/>
  <cp:lastModifiedBy>Sandoval Micha Ysela Aracely</cp:lastModifiedBy>
  <cp:lastPrinted>2016-08-05T23:25:02Z</cp:lastPrinted>
  <dcterms:created xsi:type="dcterms:W3CDTF">2002-08-06T22:37:04Z</dcterms:created>
  <dcterms:modified xsi:type="dcterms:W3CDTF">2016-09-06T14:24:55Z</dcterms:modified>
  <cp:category/>
  <cp:version/>
  <cp:contentType/>
  <cp:contentStatus/>
</cp:coreProperties>
</file>